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21" windowWidth="12120" windowHeight="9120" tabRatio="708" activeTab="0"/>
  </bookViews>
  <sheets>
    <sheet name="10" sheetId="1" r:id="rId1"/>
    <sheet name="20" sheetId="2" r:id="rId2"/>
    <sheet name="30" sheetId="3" r:id="rId3"/>
  </sheets>
  <definedNames>
    <definedName name="b" localSheetId="1">'20'!b</definedName>
    <definedName name="b" localSheetId="2">'30'!b</definedName>
    <definedName name="b">[0]!b</definedName>
    <definedName name="eee" localSheetId="1">'20'!eee</definedName>
    <definedName name="eee" localSheetId="2">'30'!eee</definedName>
    <definedName name="eee">[0]!eee</definedName>
    <definedName name="fdhhrstt" localSheetId="1">'20'!fdhhrstt</definedName>
    <definedName name="fdhhrstt" localSheetId="2">'30'!fdhhrstt</definedName>
    <definedName name="fdhhrstt">[0]!fdhhrstt</definedName>
    <definedName name="fghg" localSheetId="1">'20'!fghg</definedName>
    <definedName name="fghg" localSheetId="2">'30'!fghg</definedName>
    <definedName name="fghg">[0]!fghg</definedName>
    <definedName name="fila1" localSheetId="1">'20'!fila1</definedName>
    <definedName name="fila1" localSheetId="2">'30'!fila1</definedName>
    <definedName name="fila1">[0]!fila1</definedName>
    <definedName name="fila2" localSheetId="1">'20'!fila2</definedName>
    <definedName name="fila2" localSheetId="2">'30'!fila2</definedName>
    <definedName name="fila2">[0]!fila2</definedName>
    <definedName name="fila2_3" localSheetId="1">'20'!fila2_3</definedName>
    <definedName name="fila2_3" localSheetId="2">'30'!fila2_3</definedName>
    <definedName name="fila2_3">[0]!fila2_3</definedName>
    <definedName name="fila3_4" localSheetId="1">'20'!fila3_4</definedName>
    <definedName name="fila3_4" localSheetId="2">'30'!fila3_4</definedName>
    <definedName name="fila3_4">[0]!fila3_4</definedName>
    <definedName name="filax" localSheetId="1">'20'!filax</definedName>
    <definedName name="filax" localSheetId="2">'30'!filax</definedName>
    <definedName name="filax">[0]!filax</definedName>
    <definedName name="gvh" localSheetId="1">'20'!gvh</definedName>
    <definedName name="gvh" localSheetId="2">'30'!gvh</definedName>
    <definedName name="gvh">[0]!gvh</definedName>
    <definedName name="hukfj" localSheetId="1">'20'!hukfj</definedName>
    <definedName name="hukfj" localSheetId="2">'30'!hukfj</definedName>
    <definedName name="hukfj">[0]!hukfj</definedName>
    <definedName name="ooooo" localSheetId="1">'20'!ooooo</definedName>
    <definedName name="ooooo" localSheetId="2">'30'!ooooo</definedName>
    <definedName name="ooooo">[0]!ooooo</definedName>
    <definedName name="ppp" localSheetId="1">'20'!ppp</definedName>
    <definedName name="ppp" localSheetId="2">'30'!ppp</definedName>
    <definedName name="ppp">[0]!ppp</definedName>
    <definedName name="_xlnm.Print_Area" localSheetId="0">'10'!$S$3:$V$33</definedName>
    <definedName name="_xlnm.Print_Area" localSheetId="1">'20'!$C$3:$F$61</definedName>
    <definedName name="_xlnm.Print_Area" localSheetId="2">'30'!$O$4:$R$45</definedName>
    <definedName name="ytfutdy" localSheetId="1">'20'!ytfutdy</definedName>
    <definedName name="ytfutdy" localSheetId="2">'30'!ytfutdy</definedName>
    <definedName name="ytfutdy">[0]!ytfutdy</definedName>
    <definedName name="ytuy" localSheetId="1">'20'!ytuy</definedName>
    <definedName name="ytuy" localSheetId="2">'30'!ytuy</definedName>
    <definedName name="ytuy">[0]!ytuy</definedName>
  </definedNames>
  <calcPr fullCalcOnLoad="1"/>
</workbook>
</file>

<file path=xl/sharedStrings.xml><?xml version="1.0" encoding="utf-8"?>
<sst xmlns="http://schemas.openxmlformats.org/spreadsheetml/2006/main" count="341" uniqueCount="235">
  <si>
    <t xml:space="preserve">    10</t>
  </si>
  <si>
    <t>Total</t>
  </si>
  <si>
    <t>A</t>
  </si>
  <si>
    <t>B</t>
  </si>
  <si>
    <t xml:space="preserve">        30</t>
  </si>
  <si>
    <t>401</t>
  </si>
  <si>
    <t>402</t>
  </si>
  <si>
    <t>403</t>
  </si>
  <si>
    <t>404</t>
  </si>
  <si>
    <t>405</t>
  </si>
  <si>
    <t>406</t>
  </si>
  <si>
    <t>ADMINISTRATOR,</t>
  </si>
  <si>
    <t>060</t>
  </si>
  <si>
    <t>070</t>
  </si>
  <si>
    <t>080</t>
  </si>
  <si>
    <t>075</t>
  </si>
  <si>
    <t>397</t>
  </si>
  <si>
    <t>398</t>
  </si>
  <si>
    <t>093</t>
  </si>
  <si>
    <t>399</t>
  </si>
  <si>
    <t>096</t>
  </si>
  <si>
    <t xml:space="preserve"> - Profit</t>
  </si>
  <si>
    <t>col.2 + 3</t>
  </si>
  <si>
    <t>010</t>
  </si>
  <si>
    <t>085</t>
  </si>
  <si>
    <t>090</t>
  </si>
  <si>
    <t xml:space="preserve"> </t>
  </si>
  <si>
    <t xml:space="preserve">        20</t>
  </si>
  <si>
    <t>015</t>
  </si>
  <si>
    <t>020</t>
  </si>
  <si>
    <t>030</t>
  </si>
  <si>
    <t>033</t>
  </si>
  <si>
    <t>035</t>
  </si>
  <si>
    <t>037</t>
  </si>
  <si>
    <t>040</t>
  </si>
  <si>
    <t>050</t>
  </si>
  <si>
    <t>083</t>
  </si>
  <si>
    <t>084</t>
  </si>
  <si>
    <t>086</t>
  </si>
  <si>
    <t>087</t>
  </si>
  <si>
    <t>- Profit</t>
  </si>
  <si>
    <t xml:space="preserve"> - RON -</t>
  </si>
  <si>
    <t>222*)</t>
  </si>
  <si>
    <t>223*)</t>
  </si>
  <si>
    <t>224*)</t>
  </si>
  <si>
    <t>225*)</t>
  </si>
  <si>
    <t>226*)</t>
  </si>
  <si>
    <t>227*)</t>
  </si>
  <si>
    <t>PATRICK GELIN</t>
  </si>
  <si>
    <t>ADINA RADULESCU</t>
  </si>
  <si>
    <t xml:space="preserve"> COUNTY  41</t>
  </si>
  <si>
    <t>BUSINESS (write the main business)</t>
  </si>
  <si>
    <t xml:space="preserve"> ADDRESS: BUCHAREST, sector 1</t>
  </si>
  <si>
    <t>Other monetary intermediation activities</t>
  </si>
  <si>
    <t xml:space="preserve"> 1-7, Ion Mihalache Bd</t>
  </si>
  <si>
    <t>UNIQUE REGISTRATION NUMBER 361579</t>
  </si>
  <si>
    <t>FORM OF PROPERTY 34</t>
  </si>
  <si>
    <t xml:space="preserve"> NAME OF THE CREDIT INSTITUTION: BRD GROUPE SOCIETE GENERALE</t>
  </si>
  <si>
    <t xml:space="preserve"> PHONE: 301.68.25 FAX: 301.68.28</t>
  </si>
  <si>
    <t xml:space="preserve"> NUMBER WITH THE TRADE REGISTER: J40/608/1991</t>
  </si>
  <si>
    <t>NACE Code   6512</t>
  </si>
  <si>
    <t xml:space="preserve">STATEMENT ON ASSETS, LIABILITIES AND OWN EQUITY </t>
  </si>
  <si>
    <t>as at June 30, 2008</t>
  </si>
  <si>
    <t>Position</t>
  </si>
  <si>
    <t>code</t>
  </si>
  <si>
    <t>Beggining of year</t>
  </si>
  <si>
    <t>Balance as at</t>
  </si>
  <si>
    <t>End of period</t>
  </si>
  <si>
    <t>ASSET</t>
  </si>
  <si>
    <t xml:space="preserve">Cash and current accounts with the Central Bank </t>
  </si>
  <si>
    <t>Public bonds and other securities accepted for refinancing with the Central Bank</t>
  </si>
  <si>
    <t xml:space="preserve">      - public bonds and assimilated </t>
  </si>
  <si>
    <t xml:space="preserve">      - other securities accepted for refinancing with the Central Bank</t>
  </si>
  <si>
    <t>Amounts receivable from credit institutions</t>
  </si>
  <si>
    <t xml:space="preserve">      - on demand</t>
  </si>
  <si>
    <t xml:space="preserve">      - others</t>
  </si>
  <si>
    <t>Amounts receivable from clients</t>
  </si>
  <si>
    <t>Bonds and other securities with fixed revenue</t>
  </si>
  <si>
    <t xml:space="preserve">     - issued by public institutions</t>
  </si>
  <si>
    <t xml:space="preserve">     - issued by other issuers, of which:</t>
  </si>
  <si>
    <t xml:space="preserve">          - own bonds</t>
  </si>
  <si>
    <t xml:space="preserve">Shares and other securities with variable revenues </t>
  </si>
  <si>
    <t>Interests, of which:</t>
  </si>
  <si>
    <t xml:space="preserve">      - in credit institutions</t>
  </si>
  <si>
    <t>Shares in related parties, of which:</t>
  </si>
  <si>
    <t xml:space="preserve">      - Shares in credit institutions</t>
  </si>
  <si>
    <t>Intangible assets, of which:</t>
  </si>
  <si>
    <t xml:space="preserve">      - set-up costs</t>
  </si>
  <si>
    <t xml:space="preserve">     - goodwill, if acquired for good and valuable consideration</t>
  </si>
  <si>
    <t>Tangible assets, of which:</t>
  </si>
  <si>
    <t xml:space="preserve">      -land and buildings for own activity purposes</t>
  </si>
  <si>
    <t xml:space="preserve">Subscribed and not paid share capital </t>
  </si>
  <si>
    <t>Other assets</t>
  </si>
  <si>
    <t>Prepaid expenses and engaged revenues</t>
  </si>
  <si>
    <t>Total assets</t>
  </si>
  <si>
    <t>LIABILITIES</t>
  </si>
  <si>
    <t>Beginning of year</t>
  </si>
  <si>
    <t>Debts to credit institutions</t>
  </si>
  <si>
    <t xml:space="preserve">      - at term</t>
  </si>
  <si>
    <t>Debts to customers</t>
  </si>
  <si>
    <t xml:space="preserve">     - deposits, of which:</t>
  </si>
  <si>
    <t xml:space="preserve">           - on demand</t>
  </si>
  <si>
    <t xml:space="preserve">           - at term</t>
  </si>
  <si>
    <t xml:space="preserve">     - other debts, of which:</t>
  </si>
  <si>
    <t>Debts made by securities</t>
  </si>
  <si>
    <t xml:space="preserve">      - securities on the interbanking market, bonds, outstanding negociable debt securities</t>
  </si>
  <si>
    <t xml:space="preserve">      - other securities</t>
  </si>
  <si>
    <t>Other liabilities</t>
  </si>
  <si>
    <t>Deferred income and engaged debts</t>
  </si>
  <si>
    <t>Provisions, of which:</t>
  </si>
  <si>
    <t xml:space="preserve">      - provisions for pensions and similar obligations</t>
  </si>
  <si>
    <t xml:space="preserve">      - provisions for taxes</t>
  </si>
  <si>
    <t xml:space="preserve">      - other provisions</t>
  </si>
  <si>
    <t>Subordinated debts</t>
  </si>
  <si>
    <t>Subscribed share capital</t>
  </si>
  <si>
    <t>Capital premiums</t>
  </si>
  <si>
    <t xml:space="preserve"> Reserves</t>
  </si>
  <si>
    <t xml:space="preserve">      -  legal reserves</t>
  </si>
  <si>
    <t xml:space="preserve">      - statutory or contractual reserves</t>
  </si>
  <si>
    <t xml:space="preserve">      - reserves for banking risks</t>
  </si>
  <si>
    <t xml:space="preserve">   - reserve for mutual aid</t>
  </si>
  <si>
    <t xml:space="preserve">   - mutual guarantee reserve</t>
  </si>
  <si>
    <t xml:space="preserve">   - other reserves</t>
  </si>
  <si>
    <t xml:space="preserve"> Revaluation reserves</t>
  </si>
  <si>
    <t>Own shares (-)</t>
  </si>
  <si>
    <t>Retained earnings</t>
  </si>
  <si>
    <t xml:space="preserve"> - Loss</t>
  </si>
  <si>
    <t>Result of the financial year</t>
  </si>
  <si>
    <t>Profit allocation (-)</t>
  </si>
  <si>
    <t>Total liabilities</t>
  </si>
  <si>
    <t xml:space="preserve">Position </t>
  </si>
  <si>
    <t>OFF-BALANCE SHEET ITEMS</t>
  </si>
  <si>
    <t>Contingent liabilities, of which:</t>
  </si>
  <si>
    <t xml:space="preserve"> - acceptances and endorsements</t>
  </si>
  <si>
    <t xml:space="preserve"> - collaterals and pledged assets</t>
  </si>
  <si>
    <t>Commitments, of which:</t>
  </si>
  <si>
    <t xml:space="preserve"> - commitments of sale transactions with repurchase option</t>
  </si>
  <si>
    <t xml:space="preserve">MANAGER OF THE FINANCIAL AND </t>
  </si>
  <si>
    <t>(MANAGER OF THE CREDIT INSTITUTION)</t>
  </si>
  <si>
    <t>ACCOUNTING DEPARTMENT,</t>
  </si>
  <si>
    <t>Name, first name, signature</t>
  </si>
  <si>
    <t>Name, first name and</t>
  </si>
  <si>
    <t>and stamp of the credit institution</t>
  </si>
  <si>
    <t>signature</t>
  </si>
  <si>
    <t>PROFIT AND LOSS ACCOUNT</t>
  </si>
  <si>
    <t>Name of ratio</t>
  </si>
  <si>
    <t>Results in the reported period</t>
  </si>
  <si>
    <t>previous</t>
  </si>
  <si>
    <t>current</t>
  </si>
  <si>
    <t>Interest income and assimilated, out of which</t>
  </si>
  <si>
    <t xml:space="preserve">     - bonds and other fixed income securities</t>
  </si>
  <si>
    <t xml:space="preserve">Interest expenses and assimilated </t>
  </si>
  <si>
    <t>Securities income, of which</t>
  </si>
  <si>
    <t xml:space="preserve">      -  incomes from shares and other variable income securities</t>
  </si>
  <si>
    <t xml:space="preserve">      - income from equity interests </t>
  </si>
  <si>
    <t xml:space="preserve">      - income from investment in associates</t>
  </si>
  <si>
    <t>Commission income</t>
  </si>
  <si>
    <t>Commission expenses</t>
  </si>
  <si>
    <t>Net profit / loss on financial operations</t>
  </si>
  <si>
    <t>Other operating income</t>
  </si>
  <si>
    <t xml:space="preserve">General administrative expenses </t>
  </si>
  <si>
    <t xml:space="preserve">     - Staff expenses, of which:</t>
  </si>
  <si>
    <t xml:space="preserve">           - Salaries</t>
  </si>
  <si>
    <t xml:space="preserve">           - Social insurance, out of which:</t>
  </si>
  <si>
    <t xml:space="preserve">                - pension contributions</t>
  </si>
  <si>
    <t xml:space="preserve">     - Other administrative expenses</t>
  </si>
  <si>
    <t>Corrections on tangible and intangible assets</t>
  </si>
  <si>
    <t xml:space="preserve">Other operating expenses </t>
  </si>
  <si>
    <t>Adjustments on receivables and provisions for contingent liabilities and commitments</t>
  </si>
  <si>
    <t>Income from adjustements on receivables and provisions for contingent liabilities and commitments</t>
  </si>
  <si>
    <t xml:space="preserve">Adjustments on transferable securities - non-current financial assets, equity interests and shares in associated companies </t>
  </si>
  <si>
    <t xml:space="preserve">Income from adjustments on transferable securities -  non-current financial assets, equity interests and shares in associated companies </t>
  </si>
  <si>
    <t>Result of current business</t>
  </si>
  <si>
    <t>- Loss</t>
  </si>
  <si>
    <t>Extraordinary income</t>
  </si>
  <si>
    <t>Extraordinary expenses</t>
  </si>
  <si>
    <t>Extraordinary activity result</t>
  </si>
  <si>
    <t>Total incomes</t>
  </si>
  <si>
    <t>Total expenses</t>
  </si>
  <si>
    <t>Gross income</t>
  </si>
  <si>
    <t>Corporate tax</t>
  </si>
  <si>
    <t>Other taxes not specified above</t>
  </si>
  <si>
    <t>Net income of the financial year</t>
  </si>
  <si>
    <t>INFORMATION DATA</t>
  </si>
  <si>
    <t>I. DATA ON RECORDED RESULT</t>
  </si>
  <si>
    <t>Number of units</t>
  </si>
  <si>
    <t>Amounts</t>
  </si>
  <si>
    <t>Units with profit</t>
  </si>
  <si>
    <t>Units with losses</t>
  </si>
  <si>
    <t>II. DATA ON OVERDUE AMOUNTS</t>
  </si>
  <si>
    <t>of which:</t>
  </si>
  <si>
    <t>For current business</t>
  </si>
  <si>
    <t>For investments</t>
  </si>
  <si>
    <t xml:space="preserve">OVERDUE AMOUNTS – TOTAL </t>
  </si>
  <si>
    <r>
      <t>(pos.202</t>
    </r>
    <r>
      <rPr>
        <sz val="10"/>
        <color indexed="8"/>
        <rFont val="Times New Roman"/>
        <family val="1"/>
      </rPr>
      <t>+2</t>
    </r>
    <r>
      <rPr>
        <sz val="10"/>
        <color indexed="8"/>
        <rFont val="RomJurnalist"/>
        <family val="1"/>
      </rPr>
      <t>06</t>
    </r>
    <r>
      <rPr>
        <sz val="10"/>
        <color indexed="8"/>
        <rFont val="Times New Roman"/>
        <family val="1"/>
      </rPr>
      <t>+2</t>
    </r>
    <r>
      <rPr>
        <sz val="10"/>
        <color indexed="8"/>
        <rFont val="RomJurnalist"/>
        <family val="1"/>
      </rPr>
      <t>12 to 216</t>
    </r>
    <r>
      <rPr>
        <sz val="10"/>
        <color indexed="8"/>
        <rFont val="Times New Roman"/>
        <family val="1"/>
      </rPr>
      <t>+2</t>
    </r>
    <r>
      <rPr>
        <sz val="10"/>
        <color indexed="8"/>
        <rFont val="RomJurnalist"/>
        <family val="1"/>
      </rPr>
      <t>21</t>
    </r>
    <r>
      <rPr>
        <sz val="10"/>
        <color indexed="8"/>
        <rFont val="Times New Roman"/>
        <family val="1"/>
      </rPr>
      <t>+2</t>
    </r>
    <r>
      <rPr>
        <sz val="10"/>
        <color indexed="8"/>
        <rFont val="RomJurnalist"/>
        <family val="1"/>
      </rPr>
      <t>22</t>
    </r>
    <r>
      <rPr>
        <sz val="10"/>
        <color indexed="8"/>
        <rFont val="Times New Roman"/>
        <family val="1"/>
      </rPr>
      <t>+2</t>
    </r>
    <r>
      <rPr>
        <sz val="10"/>
        <color indexed="8"/>
        <rFont val="RomJurnalist"/>
        <family val="1"/>
      </rPr>
      <t>27), of which:</t>
    </r>
  </si>
  <si>
    <t>Defaulting suppliers – TOTAL (pos. 203 to 205),</t>
  </si>
  <si>
    <t>- over 30 days</t>
  </si>
  <si>
    <t>-over 90 days</t>
  </si>
  <si>
    <t>- over 1 year</t>
  </si>
  <si>
    <t>Unpaid debts to social security budget – TOTAL (pos.207 to 211),</t>
  </si>
  <si>
    <t>- contributions to State social insurances due by employers, employees and assimilates</t>
  </si>
  <si>
    <t>- contributions to the health social insurance fund</t>
  </si>
  <si>
    <t>- contribution to supplementary pension</t>
  </si>
  <si>
    <t xml:space="preserve">- contributions to the unemployment insurance budget </t>
  </si>
  <si>
    <t>- other social debts</t>
  </si>
  <si>
    <t>Unpaid debts to special funds budgets and other funds</t>
  </si>
  <si>
    <t>Unpaid debts towards other creditors</t>
  </si>
  <si>
    <t>Overdue taxes and fees to the Treasury</t>
  </si>
  <si>
    <t xml:space="preserve">Overdue taxes and fees to the local budgets </t>
  </si>
  <si>
    <t>Overdue received loans TOTAL (pos.217 to 220), of which:</t>
  </si>
  <si>
    <r>
      <t xml:space="preserve">- unpaid </t>
    </r>
    <r>
      <rPr>
        <sz val="10"/>
        <color indexed="8"/>
        <rFont val="Arial"/>
        <family val="0"/>
      </rPr>
      <t>&lt;</t>
    </r>
    <r>
      <rPr>
        <sz val="10"/>
        <color indexed="8"/>
        <rFont val="RomJurnalist"/>
        <family val="1"/>
      </rPr>
      <t xml:space="preserve"> 30 days</t>
    </r>
  </si>
  <si>
    <r>
      <t xml:space="preserve">- unpaid </t>
    </r>
    <r>
      <rPr>
        <sz val="10"/>
        <color indexed="8"/>
        <rFont val="Arial"/>
        <family val="0"/>
      </rPr>
      <t>&gt;</t>
    </r>
    <r>
      <rPr>
        <sz val="10"/>
        <color indexed="8"/>
        <rFont val="RomJurnalist"/>
        <family val="1"/>
      </rPr>
      <t xml:space="preserve"> 30 days</t>
    </r>
  </si>
  <si>
    <r>
      <t xml:space="preserve">- unpaid </t>
    </r>
    <r>
      <rPr>
        <sz val="10"/>
        <color indexed="8"/>
        <rFont val="Arial"/>
        <family val="0"/>
      </rPr>
      <t>&gt;</t>
    </r>
    <r>
      <rPr>
        <sz val="10"/>
        <color indexed="8"/>
        <rFont val="RomJurnalist"/>
        <family val="1"/>
      </rPr>
      <t xml:space="preserve"> 90 days</t>
    </r>
  </si>
  <si>
    <r>
      <t xml:space="preserve">- unpaid </t>
    </r>
    <r>
      <rPr>
        <sz val="10"/>
        <color indexed="8"/>
        <rFont val="Arial"/>
        <family val="0"/>
      </rPr>
      <t>&gt;</t>
    </r>
    <r>
      <rPr>
        <sz val="10"/>
        <color indexed="8"/>
        <rFont val="RomJurnalist"/>
        <family val="1"/>
      </rPr>
      <t xml:space="preserve"> 1 year</t>
    </r>
  </si>
  <si>
    <t>Overdue interests on received loans</t>
  </si>
  <si>
    <t>Overdue money deposits received - TOTAL (pos.223 to 226),</t>
  </si>
  <si>
    <t>Overdue interests on received money deposits</t>
  </si>
  <si>
    <t>III. AVERAGE NUMBER OF EMPLOYEES</t>
  </si>
  <si>
    <t>Average number of employees</t>
  </si>
  <si>
    <t>Last June 30</t>
  </si>
  <si>
    <t>Current June, 30</t>
  </si>
  <si>
    <t>- tax to the Treasury</t>
  </si>
  <si>
    <t>IV. PAYMENTS OF INTERESTS AND ROYALTIES</t>
  </si>
  <si>
    <t>Incomes from royalties paid by Romanian legal persons to affiliated non-resident legal persons from the member states of the European Union, of which:</t>
  </si>
  <si>
    <t>Gross income from interests paid by Romanian legal persons to non-resident natural persons from the member states of the European Union, of which:</t>
  </si>
  <si>
    <t>Gross income from interests paid by Romanian legal persons to affiliated**) non-resident natural persons from the member states of the European Union, of which:</t>
  </si>
  <si>
    <t>V. MEAL TICKETS</t>
  </si>
  <si>
    <t>Counter-value of meal tickets given to employees</t>
  </si>
  <si>
    <t>VI. INNOVATION EXPENSES***)</t>
  </si>
  <si>
    <t xml:space="preserve"> - innovation expenses finalised during the period</t>
  </si>
  <si>
    <t xml:space="preserve"> - innovation expenses finalising during the period</t>
  </si>
  <si>
    <t xml:space="preserve"> - innovation expenses abandoned during the period</t>
  </si>
  <si>
    <t>*) to be completed by credit institutions only</t>
  </si>
  <si>
    <t>**) Innovation expenses are determined according to the Commission Regulation no. 1450/2004, published in the Official Journal of the European Union, series L267/14.08.2004.</t>
  </si>
  <si>
    <t xml:space="preserve"> **) For the statute of "afiliated legal persons", there shall be considered the provisions of art.7 point.21 of Law no.571/2003 on the Tax regime, as further amended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</si>
</sst>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_-* #,##0\ _L_E_I_-;\-* #,##0\ _L_E_I_-;_-* &quot;-&quot;\ _L_E_I_-;_-@_-"/>
    <numFmt numFmtId="177" formatCode="_-* #,##0.00\ _L_E_I_-;\-* #,##0.00\ _L_E_I_-;_-* &quot;-&quot;??\ _L_E_I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$&quot;#,##0\ ;\(&quot;$&quot;#,##0\)"/>
    <numFmt numFmtId="187" formatCode="&quot;$&quot;#,##0\ ;[Red]\(&quot;$&quot;#,##0\)"/>
    <numFmt numFmtId="188" formatCode="&quot;$&quot;#,##0.00\ ;\(&quot;$&quot;#,##0.00\)"/>
    <numFmt numFmtId="189" formatCode="&quot;$&quot;#,##0.00\ ;[Red]\(&quot;$&quot;#,##0.00\)"/>
    <numFmt numFmtId="190" formatCode="m/d"/>
    <numFmt numFmtId="191" formatCode="\$#,##0\ ;\(\$#,##0\)"/>
    <numFmt numFmtId="192" formatCode="\$#,##0\ ;[Red]\(\$#,##0\)"/>
    <numFmt numFmtId="193" formatCode="\$#,##0.00\ ;\(\$#,##0.00\)"/>
    <numFmt numFmtId="194" formatCode="\$#,##0.00\ ;[Red]\(\$#,##0.00\)"/>
    <numFmt numFmtId="195" formatCode="0.0"/>
    <numFmt numFmtId="196" formatCode="0##"/>
    <numFmt numFmtId="197" formatCode="00#"/>
    <numFmt numFmtId="198" formatCode="mm/dd/yy"/>
    <numFmt numFmtId="199" formatCode="##"/>
    <numFmt numFmtId="200" formatCode="#,##0.00_ ;\-#,##0.00\ "/>
    <numFmt numFmtId="201" formatCode="#,##0.00;[Red]#,##0.00"/>
    <numFmt numFmtId="202" formatCode="#,##0.00_ ;[Red]\-#,##0.00\ "/>
    <numFmt numFmtId="203" formatCode="#,##0_ ;[Red]\-#,##0\ "/>
    <numFmt numFmtId="204" formatCode="#,##0.000"/>
    <numFmt numFmtId="205" formatCode="_(* #,##0.0_);_(* \(#,##0.0\);_(* &quot;-&quot;??_);_(@_)"/>
    <numFmt numFmtId="206" formatCode="_(* #,##0_);_(* \(#,##0\);_(* &quot;-&quot;??_);_(@_)"/>
    <numFmt numFmtId="207" formatCode="#,##0.0000"/>
    <numFmt numFmtId="208" formatCode="#,##0\ &quot;lei&quot;"/>
    <numFmt numFmtId="209" formatCode="[$€-2]\ #,##0.00_);[Red]\([$€-2]\ #,##0.00\)"/>
    <numFmt numFmtId="210" formatCode="_(* #,##0.000_);_(* \(#,##0.000\);_(* &quot;-&quot;??_);_(@_)"/>
    <numFmt numFmtId="211" formatCode="_(* #,##0.0000_);_(* \(#,##0.0000\);_(* &quot;-&quot;??_);_(@_)"/>
    <numFmt numFmtId="212" formatCode="&quot;£&quot;#,##0_);\(&quot;£&quot;#,##0\)"/>
    <numFmt numFmtId="213" formatCode="&quot;£&quot;#,##0_);[Red]\(&quot;£&quot;#,##0\)"/>
    <numFmt numFmtId="214" formatCode="&quot;£&quot;#,##0.00_);\(&quot;£&quot;#,##0.00\)"/>
    <numFmt numFmtId="215" formatCode="&quot;£&quot;#,##0.00_);[Red]\(&quot;£&quot;#,##0.00\)"/>
    <numFmt numFmtId="216" formatCode="_(&quot;£&quot;* #,##0_);_(&quot;£&quot;* \(#,##0\);_(&quot;£&quot;* &quot;-&quot;_);_(@_)"/>
    <numFmt numFmtId="217" formatCode="_(&quot;£&quot;* #,##0.00_);_(&quot;£&quot;* \(#,##0.00\);_(&quot;£&quot;* &quot;-&quot;??_);_(@_)"/>
    <numFmt numFmtId="218" formatCode="\'@"/>
  </numFmts>
  <fonts count="22">
    <font>
      <sz val="10"/>
      <name val="Arial"/>
      <family val="0"/>
    </font>
    <font>
      <sz val="10"/>
      <color indexed="8"/>
      <name val="RomJurnalist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sz val="10"/>
      <color indexed="8"/>
      <name val="Times New Roman"/>
      <family val="1"/>
    </font>
    <font>
      <sz val="10"/>
      <name val="RomJurnalist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RomJurnalist"/>
      <family val="0"/>
    </font>
    <font>
      <sz val="8"/>
      <name val="Arial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 style="thin"/>
      <bottom>
        <color indexed="63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>
        <color indexed="63"/>
      </top>
      <bottom style="double"/>
    </border>
    <border>
      <left style="double">
        <color indexed="8"/>
      </left>
      <right style="thin"/>
      <top style="thin"/>
      <bottom style="thin"/>
    </border>
    <border>
      <left style="thin"/>
      <right style="thin"/>
      <top style="thin"/>
      <bottom style="double">
        <color indexed="8"/>
      </bottom>
    </border>
    <border>
      <left style="double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thin"/>
    </border>
    <border>
      <left style="double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double"/>
      <right style="thin"/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>
        <color indexed="63"/>
      </top>
      <bottom style="thin"/>
    </border>
    <border>
      <left style="double">
        <color indexed="8"/>
      </left>
      <right style="thin"/>
      <top style="thin"/>
      <bottom style="double">
        <color indexed="8"/>
      </bottom>
    </border>
    <border>
      <left style="double"/>
      <right style="medium">
        <color indexed="8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double">
        <color indexed="8"/>
      </bottom>
    </border>
    <border>
      <left>
        <color indexed="63"/>
      </left>
      <right style="double">
        <color indexed="8"/>
      </right>
      <top style="thin"/>
      <bottom style="double">
        <color indexed="8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26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 quotePrefix="1">
      <alignment horizontal="left"/>
    </xf>
    <xf numFmtId="0" fontId="1" fillId="0" borderId="2" xfId="0" applyFont="1" applyBorder="1" applyAlignment="1">
      <alignment horizontal="center" wrapText="1"/>
    </xf>
    <xf numFmtId="0" fontId="2" fillId="3" borderId="0" xfId="0" applyFont="1" applyFill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6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5" xfId="0" applyFont="1" applyFill="1" applyBorder="1" applyAlignment="1">
      <alignment/>
    </xf>
    <xf numFmtId="0" fontId="2" fillId="0" borderId="0" xfId="27" applyFont="1" applyAlignment="1" quotePrefix="1">
      <alignment horizontal="left"/>
      <protection/>
    </xf>
    <xf numFmtId="0" fontId="2" fillId="0" borderId="0" xfId="27" applyFont="1">
      <alignment/>
      <protection/>
    </xf>
    <xf numFmtId="0" fontId="2" fillId="0" borderId="0" xfId="27" applyFont="1" applyFill="1" applyAlignment="1" quotePrefix="1">
      <alignment horizontal="left"/>
      <protection/>
    </xf>
    <xf numFmtId="0" fontId="2" fillId="0" borderId="0" xfId="27" applyFont="1" applyAlignment="1">
      <alignment horizontal="centerContinuous"/>
      <protection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0" xfId="0" applyFont="1" applyFill="1" applyAlignment="1" quotePrefix="1">
      <alignment horizontal="left"/>
    </xf>
    <xf numFmtId="0" fontId="2" fillId="2" borderId="0" xfId="0" applyFont="1" applyFill="1" applyAlignment="1" quotePrefix="1">
      <alignment horizontal="left"/>
    </xf>
    <xf numFmtId="0" fontId="2" fillId="0" borderId="0" xfId="27" applyFont="1" applyAlignment="1">
      <alignment horizontal="center"/>
      <protection/>
    </xf>
    <xf numFmtId="0" fontId="2" fillId="0" borderId="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96" fontId="2" fillId="0" borderId="8" xfId="0" applyNumberFormat="1" applyFont="1" applyBorder="1" applyAlignment="1">
      <alignment horizontal="center"/>
    </xf>
    <xf numFmtId="196" fontId="2" fillId="0" borderId="6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6" xfId="0" applyFont="1" applyBorder="1" applyAlignment="1" quotePrefix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18" xfId="0" applyFont="1" applyBorder="1" applyAlignment="1">
      <alignment vertical="top" wrapText="1"/>
    </xf>
    <xf numFmtId="0" fontId="11" fillId="0" borderId="6" xfId="0" applyFont="1" applyBorder="1" applyAlignment="1">
      <alignment horizontal="center" wrapText="1"/>
    </xf>
    <xf numFmtId="0" fontId="8" fillId="0" borderId="19" xfId="0" applyFont="1" applyBorder="1" applyAlignment="1">
      <alignment vertical="top" wrapText="1"/>
    </xf>
    <xf numFmtId="3" fontId="2" fillId="2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0" fontId="2" fillId="0" borderId="0" xfId="28" applyFont="1">
      <alignment/>
      <protection/>
    </xf>
    <xf numFmtId="0" fontId="2" fillId="0" borderId="0" xfId="28" applyFont="1" applyAlignment="1" quotePrefix="1">
      <alignment horizontal="left"/>
      <protection/>
    </xf>
    <xf numFmtId="0" fontId="2" fillId="0" borderId="0" xfId="28" applyFont="1" applyAlignment="1">
      <alignment horizontal="center"/>
      <protection/>
    </xf>
    <xf numFmtId="0" fontId="2" fillId="0" borderId="4" xfId="28" applyFont="1" applyBorder="1" applyAlignment="1">
      <alignment horizontal="center"/>
      <protection/>
    </xf>
    <xf numFmtId="0" fontId="2" fillId="0" borderId="3" xfId="28" applyFont="1" applyBorder="1" applyAlignment="1">
      <alignment horizontal="center"/>
      <protection/>
    </xf>
    <xf numFmtId="0" fontId="2" fillId="0" borderId="7" xfId="28" applyFont="1" applyBorder="1" applyAlignment="1">
      <alignment horizontal="center"/>
      <protection/>
    </xf>
    <xf numFmtId="0" fontId="2" fillId="3" borderId="0" xfId="28" applyFont="1" applyFill="1" applyAlignment="1">
      <alignment horizontal="left"/>
      <protection/>
    </xf>
    <xf numFmtId="0" fontId="2" fillId="3" borderId="0" xfId="28" applyFont="1" applyFill="1" applyAlignment="1" quotePrefix="1">
      <alignment horizontal="left"/>
      <protection/>
    </xf>
    <xf numFmtId="0" fontId="2" fillId="3" borderId="0" xfId="28" applyFont="1" applyFill="1" applyAlignment="1">
      <alignment horizontal="centerContinuous"/>
      <protection/>
    </xf>
    <xf numFmtId="0" fontId="2" fillId="3" borderId="0" xfId="28" applyFont="1" applyFill="1">
      <alignment/>
      <protection/>
    </xf>
    <xf numFmtId="0" fontId="2" fillId="0" borderId="0" xfId="28" applyFont="1" applyFill="1" applyBorder="1">
      <alignment/>
      <protection/>
    </xf>
    <xf numFmtId="0" fontId="2" fillId="0" borderId="0" xfId="28" applyFont="1" applyBorder="1" applyAlignment="1">
      <alignment horizontal="center"/>
      <protection/>
    </xf>
    <xf numFmtId="0" fontId="8" fillId="0" borderId="3" xfId="28" applyFont="1" applyBorder="1" applyAlignment="1">
      <alignment horizontal="center"/>
      <protection/>
    </xf>
    <xf numFmtId="0" fontId="8" fillId="0" borderId="20" xfId="28" applyFont="1" applyBorder="1" applyAlignment="1">
      <alignment horizontal="center"/>
      <protection/>
    </xf>
    <xf numFmtId="0" fontId="2" fillId="0" borderId="11" xfId="28" applyFont="1" applyBorder="1" applyAlignment="1">
      <alignment horizontal="center"/>
      <protection/>
    </xf>
    <xf numFmtId="0" fontId="2" fillId="0" borderId="9" xfId="28" applyFont="1" applyBorder="1" applyAlignment="1">
      <alignment horizontal="center"/>
      <protection/>
    </xf>
    <xf numFmtId="0" fontId="2" fillId="0" borderId="10" xfId="28" applyFont="1" applyBorder="1" applyAlignment="1">
      <alignment horizontal="center"/>
      <protection/>
    </xf>
    <xf numFmtId="0" fontId="2" fillId="0" borderId="21" xfId="28" applyFont="1" applyBorder="1" applyAlignment="1">
      <alignment horizontal="center"/>
      <protection/>
    </xf>
    <xf numFmtId="0" fontId="12" fillId="0" borderId="22" xfId="0" applyFont="1" applyBorder="1" applyAlignment="1">
      <alignment vertical="top" wrapText="1"/>
    </xf>
    <xf numFmtId="0" fontId="12" fillId="0" borderId="23" xfId="0" applyFont="1" applyBorder="1" applyAlignment="1">
      <alignment horizontal="center" vertical="top" wrapText="1"/>
    </xf>
    <xf numFmtId="3" fontId="2" fillId="0" borderId="24" xfId="28" applyNumberFormat="1" applyFont="1" applyBorder="1" applyAlignment="1">
      <alignment horizontal="center"/>
      <protection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center" wrapText="1"/>
    </xf>
    <xf numFmtId="3" fontId="2" fillId="0" borderId="9" xfId="28" applyNumberFormat="1" applyFont="1" applyBorder="1" applyAlignment="1">
      <alignment horizontal="center"/>
      <protection/>
    </xf>
    <xf numFmtId="3" fontId="2" fillId="0" borderId="10" xfId="28" applyNumberFormat="1" applyFont="1" applyBorder="1" applyAlignment="1">
      <alignment horizontal="center"/>
      <protection/>
    </xf>
    <xf numFmtId="0" fontId="12" fillId="0" borderId="14" xfId="0" applyFont="1" applyBorder="1" applyAlignment="1">
      <alignment vertical="top" wrapText="1"/>
    </xf>
    <xf numFmtId="0" fontId="12" fillId="0" borderId="27" xfId="0" applyFont="1" applyBorder="1" applyAlignment="1">
      <alignment horizontal="center" vertical="top" wrapText="1"/>
    </xf>
    <xf numFmtId="3" fontId="2" fillId="0" borderId="16" xfId="28" applyNumberFormat="1" applyFont="1" applyBorder="1" applyAlignment="1">
      <alignment horizontal="center"/>
      <protection/>
    </xf>
    <xf numFmtId="0" fontId="8" fillId="0" borderId="21" xfId="28" applyFont="1" applyBorder="1" applyAlignment="1">
      <alignment horizontal="center"/>
      <protection/>
    </xf>
    <xf numFmtId="0" fontId="8" fillId="0" borderId="20" xfId="28" applyFont="1" applyBorder="1" applyAlignment="1">
      <alignment horizontal="center" wrapText="1"/>
      <protection/>
    </xf>
    <xf numFmtId="0" fontId="8" fillId="0" borderId="28" xfId="28" applyFont="1" applyBorder="1" applyAlignment="1">
      <alignment horizontal="center" wrapText="1"/>
      <protection/>
    </xf>
    <xf numFmtId="0" fontId="1" fillId="0" borderId="29" xfId="0" applyFont="1" applyBorder="1" applyAlignment="1">
      <alignment vertical="top" wrapText="1"/>
    </xf>
    <xf numFmtId="3" fontId="2" fillId="4" borderId="3" xfId="28" applyNumberFormat="1" applyFont="1" applyFill="1" applyBorder="1" applyAlignment="1">
      <alignment horizontal="center"/>
      <protection/>
    </xf>
    <xf numFmtId="3" fontId="2" fillId="4" borderId="7" xfId="28" applyNumberFormat="1" applyFont="1" applyFill="1" applyBorder="1" applyAlignment="1">
      <alignment horizontal="center"/>
      <protection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horizontal="center" vertical="center" wrapText="1"/>
    </xf>
    <xf numFmtId="3" fontId="2" fillId="0" borderId="2" xfId="28" applyNumberFormat="1" applyFont="1" applyBorder="1" applyAlignment="1">
      <alignment horizontal="center"/>
      <protection/>
    </xf>
    <xf numFmtId="0" fontId="1" fillId="0" borderId="32" xfId="0" applyFont="1" applyBorder="1" applyAlignment="1">
      <alignment horizontal="left" vertical="top" wrapText="1" indent="2"/>
    </xf>
    <xf numFmtId="3" fontId="2" fillId="4" borderId="33" xfId="28" applyNumberFormat="1" applyFont="1" applyFill="1" applyBorder="1" applyAlignment="1">
      <alignment horizontal="center"/>
      <protection/>
    </xf>
    <xf numFmtId="3" fontId="2" fillId="4" borderId="34" xfId="28" applyNumberFormat="1" applyFont="1" applyFill="1" applyBorder="1" applyAlignment="1">
      <alignment horizontal="center"/>
      <protection/>
    </xf>
    <xf numFmtId="0" fontId="1" fillId="0" borderId="30" xfId="0" applyFont="1" applyBorder="1" applyAlignment="1">
      <alignment horizontal="left" vertical="top" wrapText="1" indent="2"/>
    </xf>
    <xf numFmtId="3" fontId="2" fillId="0" borderId="6" xfId="28" applyNumberFormat="1" applyFont="1" applyBorder="1" applyAlignment="1">
      <alignment horizontal="center"/>
      <protection/>
    </xf>
    <xf numFmtId="3" fontId="2" fillId="0" borderId="35" xfId="28" applyNumberFormat="1" applyFont="1" applyBorder="1" applyAlignment="1">
      <alignment horizontal="center"/>
      <protection/>
    </xf>
    <xf numFmtId="0" fontId="1" fillId="0" borderId="2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top" wrapText="1" indent="2"/>
    </xf>
    <xf numFmtId="0" fontId="1" fillId="0" borderId="37" xfId="0" applyFont="1" applyBorder="1" applyAlignment="1">
      <alignment horizontal="left" vertical="top" wrapText="1" indent="2"/>
    </xf>
    <xf numFmtId="0" fontId="1" fillId="0" borderId="38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top" wrapText="1" indent="2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left" vertical="top" wrapText="1" indent="2"/>
    </xf>
    <xf numFmtId="0" fontId="1" fillId="0" borderId="27" xfId="0" applyFont="1" applyBorder="1" applyAlignment="1">
      <alignment horizontal="center" vertical="center" wrapText="1"/>
    </xf>
    <xf numFmtId="3" fontId="2" fillId="0" borderId="12" xfId="28" applyNumberFormat="1" applyFont="1" applyBorder="1" applyAlignment="1">
      <alignment horizontal="center"/>
      <protection/>
    </xf>
    <xf numFmtId="0" fontId="2" fillId="0" borderId="0" xfId="28" applyFont="1" applyFill="1">
      <alignment/>
      <protection/>
    </xf>
    <xf numFmtId="0" fontId="12" fillId="0" borderId="5" xfId="0" applyFont="1" applyBorder="1" applyAlignment="1">
      <alignment horizontal="left" vertical="top" wrapText="1" indent="1"/>
    </xf>
    <xf numFmtId="0" fontId="12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Border="1" applyAlignment="1">
      <alignment horizontal="center" wrapText="1"/>
    </xf>
    <xf numFmtId="0" fontId="12" fillId="0" borderId="47" xfId="0" applyFont="1" applyBorder="1" applyAlignment="1">
      <alignment vertical="top" wrapText="1"/>
    </xf>
    <xf numFmtId="0" fontId="1" fillId="0" borderId="48" xfId="0" applyFont="1" applyBorder="1" applyAlignment="1">
      <alignment horizontal="center" wrapText="1"/>
    </xf>
    <xf numFmtId="0" fontId="12" fillId="0" borderId="49" xfId="0" applyFont="1" applyBorder="1" applyAlignment="1">
      <alignment vertical="top" wrapText="1"/>
    </xf>
    <xf numFmtId="0" fontId="8" fillId="0" borderId="28" xfId="28" applyFont="1" applyBorder="1" applyAlignment="1">
      <alignment horizontal="center"/>
      <protection/>
    </xf>
    <xf numFmtId="0" fontId="14" fillId="0" borderId="8" xfId="0" applyFont="1" applyBorder="1" applyAlignment="1" quotePrefix="1">
      <alignment horizontal="center" vertical="center" wrapText="1"/>
    </xf>
    <xf numFmtId="0" fontId="14" fillId="0" borderId="6" xfId="0" applyFont="1" applyBorder="1" applyAlignment="1" quotePrefix="1">
      <alignment horizontal="center" vertical="center" wrapText="1"/>
    </xf>
    <xf numFmtId="0" fontId="14" fillId="0" borderId="50" xfId="0" applyFont="1" applyBorder="1" applyAlignment="1" quotePrefix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wrapText="1"/>
    </xf>
    <xf numFmtId="0" fontId="14" fillId="0" borderId="50" xfId="0" applyFont="1" applyBorder="1" applyAlignment="1">
      <alignment horizontal="center" wrapText="1"/>
    </xf>
    <xf numFmtId="0" fontId="14" fillId="0" borderId="44" xfId="0" applyFont="1" applyBorder="1" applyAlignment="1">
      <alignment horizontal="center" wrapText="1"/>
    </xf>
    <xf numFmtId="0" fontId="13" fillId="0" borderId="44" xfId="0" applyFont="1" applyBorder="1" applyAlignment="1">
      <alignment horizontal="center" wrapText="1"/>
    </xf>
    <xf numFmtId="0" fontId="14" fillId="0" borderId="51" xfId="0" applyFont="1" applyBorder="1" applyAlignment="1">
      <alignment horizontal="center" wrapText="1"/>
    </xf>
    <xf numFmtId="0" fontId="15" fillId="3" borderId="0" xfId="28" applyFont="1" applyFill="1">
      <alignment/>
      <protection/>
    </xf>
    <xf numFmtId="0" fontId="14" fillId="0" borderId="52" xfId="0" applyFont="1" applyBorder="1" applyAlignment="1">
      <alignment horizontal="center" wrapText="1"/>
    </xf>
    <xf numFmtId="0" fontId="14" fillId="0" borderId="53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4" fillId="0" borderId="5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vertical="top" wrapText="1"/>
    </xf>
    <xf numFmtId="0" fontId="1" fillId="0" borderId="8" xfId="0" applyFont="1" applyBorder="1" applyAlignment="1">
      <alignment horizontal="center" wrapText="1"/>
    </xf>
    <xf numFmtId="0" fontId="2" fillId="0" borderId="5" xfId="28" applyFont="1" applyBorder="1">
      <alignment/>
      <protection/>
    </xf>
    <xf numFmtId="0" fontId="2" fillId="0" borderId="17" xfId="28" applyFont="1" applyBorder="1">
      <alignment/>
      <protection/>
    </xf>
    <xf numFmtId="0" fontId="1" fillId="0" borderId="12" xfId="0" applyFont="1" applyBorder="1" applyAlignment="1">
      <alignment horizont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0" fontId="12" fillId="0" borderId="0" xfId="0" applyFont="1" applyBorder="1" applyAlignment="1">
      <alignment horizontal="left" wrapText="1"/>
    </xf>
    <xf numFmtId="0" fontId="17" fillId="0" borderId="55" xfId="0" applyFont="1" applyBorder="1" applyAlignment="1">
      <alignment horizontal="center" vertical="center" wrapText="1"/>
    </xf>
    <xf numFmtId="0" fontId="2" fillId="0" borderId="0" xfId="28" applyFont="1" applyBorder="1">
      <alignment/>
      <protection/>
    </xf>
    <xf numFmtId="0" fontId="12" fillId="0" borderId="0" xfId="0" applyFont="1" applyAlignment="1">
      <alignment horizontal="justify"/>
    </xf>
    <xf numFmtId="0" fontId="1" fillId="0" borderId="56" xfId="0" applyFont="1" applyBorder="1" applyAlignment="1" quotePrefix="1">
      <alignment horizontal="left" vertical="top" wrapText="1" indent="4"/>
    </xf>
    <xf numFmtId="0" fontId="12" fillId="0" borderId="44" xfId="0" applyFont="1" applyBorder="1" applyAlignment="1">
      <alignment horizontal="center" vertical="center" wrapText="1"/>
    </xf>
    <xf numFmtId="0" fontId="2" fillId="0" borderId="0" xfId="27" applyFont="1" applyAlignment="1">
      <alignment horizontal="left"/>
      <protection/>
    </xf>
    <xf numFmtId="3" fontId="2" fillId="0" borderId="0" xfId="28" applyNumberFormat="1" applyFont="1">
      <alignment/>
      <protection/>
    </xf>
    <xf numFmtId="206" fontId="2" fillId="5" borderId="35" xfId="15" applyNumberFormat="1" applyFont="1" applyFill="1" applyBorder="1" applyAlignment="1">
      <alignment/>
    </xf>
    <xf numFmtId="206" fontId="2" fillId="0" borderId="35" xfId="15" applyNumberFormat="1" applyFont="1" applyBorder="1" applyAlignment="1">
      <alignment/>
    </xf>
    <xf numFmtId="206" fontId="2" fillId="0" borderId="16" xfId="15" applyNumberFormat="1" applyFont="1" applyBorder="1" applyAlignment="1">
      <alignment/>
    </xf>
    <xf numFmtId="206" fontId="2" fillId="0" borderId="35" xfId="15" applyNumberFormat="1" applyFont="1" applyFill="1" applyBorder="1" applyAlignment="1">
      <alignment/>
    </xf>
    <xf numFmtId="43" fontId="2" fillId="0" borderId="16" xfId="15" applyFont="1" applyFill="1" applyBorder="1" applyAlignment="1">
      <alignment/>
    </xf>
    <xf numFmtId="3" fontId="11" fillId="0" borderId="6" xfId="0" applyNumberFormat="1" applyFont="1" applyBorder="1" applyAlignment="1">
      <alignment horizontal="center" vertical="top" wrapText="1"/>
    </xf>
    <xf numFmtId="3" fontId="11" fillId="0" borderId="35" xfId="0" applyNumberFormat="1" applyFont="1" applyBorder="1" applyAlignment="1">
      <alignment horizontal="center" vertical="top" wrapText="1"/>
    </xf>
    <xf numFmtId="3" fontId="11" fillId="0" borderId="8" xfId="0" applyNumberFormat="1" applyFont="1" applyBorder="1" applyAlignment="1">
      <alignment horizontal="center" vertical="top" wrapText="1"/>
    </xf>
    <xf numFmtId="3" fontId="11" fillId="0" borderId="57" xfId="0" applyNumberFormat="1" applyFont="1" applyBorder="1" applyAlignment="1">
      <alignment horizontal="center" vertical="top" wrapText="1"/>
    </xf>
    <xf numFmtId="3" fontId="11" fillId="0" borderId="12" xfId="0" applyNumberFormat="1" applyFont="1" applyBorder="1" applyAlignment="1">
      <alignment horizontal="center" vertical="top" wrapText="1"/>
    </xf>
    <xf numFmtId="3" fontId="11" fillId="0" borderId="16" xfId="0" applyNumberFormat="1" applyFont="1" applyBorder="1" applyAlignment="1">
      <alignment horizontal="center" vertical="top" wrapText="1"/>
    </xf>
    <xf numFmtId="0" fontId="1" fillId="0" borderId="58" xfId="0" applyFont="1" applyBorder="1" applyAlignment="1">
      <alignment horizontal="center" wrapText="1"/>
    </xf>
    <xf numFmtId="206" fontId="2" fillId="0" borderId="8" xfId="15" applyNumberFormat="1" applyFont="1" applyFill="1" applyBorder="1" applyAlignment="1">
      <alignment/>
    </xf>
    <xf numFmtId="206" fontId="2" fillId="0" borderId="57" xfId="15" applyNumberFormat="1" applyFont="1" applyFill="1" applyBorder="1" applyAlignment="1">
      <alignment/>
    </xf>
    <xf numFmtId="206" fontId="2" fillId="0" borderId="6" xfId="15" applyNumberFormat="1" applyFont="1" applyFill="1" applyBorder="1" applyAlignment="1">
      <alignment/>
    </xf>
    <xf numFmtId="206" fontId="2" fillId="0" borderId="2" xfId="15" applyNumberFormat="1" applyFont="1" applyFill="1" applyBorder="1" applyAlignment="1">
      <alignment/>
    </xf>
    <xf numFmtId="206" fontId="2" fillId="5" borderId="6" xfId="15" applyNumberFormat="1" applyFont="1" applyFill="1" applyBorder="1" applyAlignment="1">
      <alignment/>
    </xf>
    <xf numFmtId="206" fontId="2" fillId="0" borderId="6" xfId="15" applyNumberFormat="1" applyFont="1" applyBorder="1" applyAlignment="1">
      <alignment/>
    </xf>
    <xf numFmtId="206" fontId="2" fillId="5" borderId="2" xfId="15" applyNumberFormat="1" applyFont="1" applyFill="1" applyBorder="1" applyAlignment="1">
      <alignment/>
    </xf>
    <xf numFmtId="206" fontId="2" fillId="5" borderId="24" xfId="15" applyNumberFormat="1" applyFont="1" applyFill="1" applyBorder="1" applyAlignment="1">
      <alignment/>
    </xf>
    <xf numFmtId="206" fontId="2" fillId="5" borderId="35" xfId="15" applyNumberFormat="1" applyFont="1" applyFill="1" applyBorder="1" applyAlignment="1">
      <alignment horizontal="centerContinuous"/>
    </xf>
    <xf numFmtId="206" fontId="2" fillId="4" borderId="6" xfId="15" applyNumberFormat="1" applyFont="1" applyFill="1" applyBorder="1" applyAlignment="1">
      <alignment/>
    </xf>
    <xf numFmtId="206" fontId="2" fillId="4" borderId="35" xfId="15" applyNumberFormat="1" applyFont="1" applyFill="1" applyBorder="1" applyAlignment="1">
      <alignment/>
    </xf>
    <xf numFmtId="206" fontId="2" fillId="0" borderId="12" xfId="15" applyNumberFormat="1" applyFont="1" applyBorder="1" applyAlignment="1">
      <alignment/>
    </xf>
    <xf numFmtId="206" fontId="2" fillId="0" borderId="8" xfId="15" applyNumberFormat="1" applyFont="1" applyBorder="1" applyAlignment="1">
      <alignment/>
    </xf>
    <xf numFmtId="206" fontId="2" fillId="0" borderId="57" xfId="15" applyNumberFormat="1" applyFont="1" applyBorder="1" applyAlignment="1">
      <alignment/>
    </xf>
    <xf numFmtId="206" fontId="2" fillId="0" borderId="35" xfId="15" applyNumberFormat="1" applyFont="1" applyBorder="1" applyAlignment="1">
      <alignment horizontal="right"/>
    </xf>
    <xf numFmtId="206" fontId="2" fillId="0" borderId="6" xfId="15" applyNumberFormat="1" applyFont="1" applyBorder="1" applyAlignment="1" quotePrefix="1">
      <alignment horizontal="right"/>
    </xf>
    <xf numFmtId="206" fontId="2" fillId="5" borderId="59" xfId="15" applyNumberFormat="1" applyFont="1" applyFill="1" applyBorder="1" applyAlignment="1">
      <alignment/>
    </xf>
    <xf numFmtId="206" fontId="2" fillId="0" borderId="59" xfId="15" applyNumberFormat="1" applyFont="1" applyBorder="1" applyAlignment="1">
      <alignment/>
    </xf>
    <xf numFmtId="0" fontId="1" fillId="0" borderId="41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vertical="top" wrapText="1"/>
    </xf>
    <xf numFmtId="0" fontId="13" fillId="0" borderId="5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0" xfId="0" applyFont="1" applyBorder="1" applyAlignment="1">
      <alignment vertical="center" wrapText="1"/>
    </xf>
    <xf numFmtId="0" fontId="19" fillId="0" borderId="60" xfId="0" applyFont="1" applyBorder="1" applyAlignment="1">
      <alignment vertical="center" wrapText="1"/>
    </xf>
    <xf numFmtId="0" fontId="20" fillId="0" borderId="60" xfId="0" applyFont="1" applyBorder="1" applyAlignment="1">
      <alignment horizontal="left" vertical="center" wrapText="1" indent="2"/>
    </xf>
    <xf numFmtId="0" fontId="20" fillId="0" borderId="37" xfId="0" applyFont="1" applyBorder="1" applyAlignment="1">
      <alignment vertical="center" wrapText="1"/>
    </xf>
    <xf numFmtId="0" fontId="20" fillId="0" borderId="61" xfId="0" applyFont="1" applyBorder="1" applyAlignment="1">
      <alignment vertical="center" wrapText="1"/>
    </xf>
    <xf numFmtId="0" fontId="20" fillId="0" borderId="60" xfId="0" applyFont="1" applyBorder="1" applyAlignment="1">
      <alignment vertical="top" wrapText="1"/>
    </xf>
    <xf numFmtId="0" fontId="20" fillId="0" borderId="60" xfId="0" applyFont="1" applyBorder="1" applyAlignment="1">
      <alignment horizontal="left" vertical="top" wrapText="1" indent="2"/>
    </xf>
    <xf numFmtId="0" fontId="20" fillId="0" borderId="36" xfId="0" applyFont="1" applyBorder="1" applyAlignment="1">
      <alignment vertical="top" wrapText="1"/>
    </xf>
    <xf numFmtId="0" fontId="20" fillId="0" borderId="36" xfId="0" applyFont="1" applyBorder="1" applyAlignment="1">
      <alignment horizontal="left" vertical="top" wrapText="1" indent="2"/>
    </xf>
    <xf numFmtId="0" fontId="20" fillId="0" borderId="62" xfId="0" applyFont="1" applyBorder="1" applyAlignment="1">
      <alignment vertical="top" wrapText="1"/>
    </xf>
    <xf numFmtId="0" fontId="1" fillId="0" borderId="3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vertical="top" wrapText="1"/>
    </xf>
    <xf numFmtId="0" fontId="20" fillId="0" borderId="5" xfId="0" applyFont="1" applyBorder="1" applyAlignment="1">
      <alignment horizontal="left" vertical="top" wrapText="1" indent="2"/>
    </xf>
    <xf numFmtId="0" fontId="20" fillId="0" borderId="14" xfId="0" applyFont="1" applyBorder="1" applyAlignment="1">
      <alignment horizontal="left" vertical="top" wrapText="1" indent="2"/>
    </xf>
    <xf numFmtId="0" fontId="1" fillId="0" borderId="32" xfId="0" applyFont="1" applyBorder="1" applyAlignment="1" quotePrefix="1">
      <alignment horizontal="left" vertical="top" wrapText="1" indent="4"/>
    </xf>
    <xf numFmtId="0" fontId="1" fillId="0" borderId="36" xfId="0" applyFont="1" applyBorder="1" applyAlignment="1" quotePrefix="1">
      <alignment horizontal="left" vertical="top" wrapText="1" indent="4"/>
    </xf>
    <xf numFmtId="0" fontId="1" fillId="0" borderId="65" xfId="0" applyFont="1" applyBorder="1" applyAlignment="1" quotePrefix="1">
      <alignment horizontal="left" vertical="top" wrapText="1" indent="4"/>
    </xf>
    <xf numFmtId="0" fontId="1" fillId="0" borderId="37" xfId="0" applyFont="1" applyBorder="1" applyAlignment="1" quotePrefix="1">
      <alignment horizontal="left" vertical="top" wrapText="1" indent="4"/>
    </xf>
    <xf numFmtId="0" fontId="1" fillId="0" borderId="66" xfId="0" applyFont="1" applyBorder="1" applyAlignment="1" quotePrefix="1">
      <alignment horizontal="left" vertical="top" wrapText="1" indent="4"/>
    </xf>
    <xf numFmtId="0" fontId="12" fillId="0" borderId="47" xfId="0" applyFont="1" applyBorder="1" applyAlignment="1" quotePrefix="1">
      <alignment vertical="top" wrapText="1"/>
    </xf>
    <xf numFmtId="0" fontId="12" fillId="0" borderId="67" xfId="0" applyFont="1" applyBorder="1" applyAlignment="1" quotePrefix="1">
      <alignment vertical="top" wrapText="1"/>
    </xf>
    <xf numFmtId="0" fontId="12" fillId="0" borderId="68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69" xfId="28" applyFont="1" applyBorder="1" applyAlignment="1">
      <alignment horizontal="center"/>
      <protection/>
    </xf>
    <xf numFmtId="0" fontId="8" fillId="0" borderId="70" xfId="28" applyFont="1" applyBorder="1" applyAlignment="1">
      <alignment horizontal="center"/>
      <protection/>
    </xf>
    <xf numFmtId="0" fontId="8" fillId="0" borderId="4" xfId="28" applyFont="1" applyBorder="1" applyAlignment="1">
      <alignment horizontal="center" vertical="center"/>
      <protection/>
    </xf>
    <xf numFmtId="0" fontId="8" fillId="0" borderId="14" xfId="28" applyFont="1" applyBorder="1" applyAlignment="1">
      <alignment horizontal="center" vertical="center"/>
      <protection/>
    </xf>
    <xf numFmtId="0" fontId="8" fillId="0" borderId="0" xfId="28" applyFont="1" applyAlignment="1">
      <alignment horizontal="center"/>
      <protection/>
    </xf>
    <xf numFmtId="0" fontId="8" fillId="0" borderId="3" xfId="28" applyFont="1" applyBorder="1" applyAlignment="1">
      <alignment horizontal="center" vertical="center"/>
      <protection/>
    </xf>
    <xf numFmtId="0" fontId="8" fillId="0" borderId="15" xfId="28" applyFont="1" applyBorder="1" applyAlignment="1">
      <alignment horizontal="center" vertical="center"/>
      <protection/>
    </xf>
    <xf numFmtId="0" fontId="8" fillId="0" borderId="7" xfId="28" applyFont="1" applyBorder="1" applyAlignment="1">
      <alignment horizontal="center" vertical="center"/>
      <protection/>
    </xf>
    <xf numFmtId="0" fontId="8" fillId="0" borderId="71" xfId="28" applyFont="1" applyBorder="1" applyAlignment="1">
      <alignment horizontal="center" vertical="center"/>
      <protection/>
    </xf>
    <xf numFmtId="0" fontId="2" fillId="0" borderId="0" xfId="28" applyFont="1" applyAlignment="1">
      <alignment horizontal="center"/>
      <protection/>
    </xf>
    <xf numFmtId="0" fontId="2" fillId="0" borderId="58" xfId="28" applyFont="1" applyBorder="1" applyAlignment="1">
      <alignment horizontal="center"/>
      <protection/>
    </xf>
    <xf numFmtId="0" fontId="2" fillId="0" borderId="72" xfId="28" applyFont="1" applyBorder="1" applyAlignment="1">
      <alignment horizontal="center"/>
      <protection/>
    </xf>
    <xf numFmtId="3" fontId="2" fillId="0" borderId="73" xfId="28" applyNumberFormat="1" applyFont="1" applyBorder="1" applyAlignment="1">
      <alignment horizontal="center"/>
      <protection/>
    </xf>
    <xf numFmtId="3" fontId="2" fillId="0" borderId="74" xfId="28" applyNumberFormat="1" applyFont="1" applyBorder="1" applyAlignment="1">
      <alignment horizontal="center"/>
      <protection/>
    </xf>
    <xf numFmtId="3" fontId="2" fillId="0" borderId="75" xfId="28" applyNumberFormat="1" applyFont="1" applyBorder="1" applyAlignment="1">
      <alignment horizontal="center"/>
      <protection/>
    </xf>
    <xf numFmtId="3" fontId="2" fillId="0" borderId="76" xfId="28" applyNumberFormat="1" applyFont="1" applyBorder="1" applyAlignment="1">
      <alignment horizontal="center"/>
      <protection/>
    </xf>
    <xf numFmtId="0" fontId="1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 wrapText="1"/>
    </xf>
    <xf numFmtId="0" fontId="17" fillId="0" borderId="80" xfId="0" applyFont="1" applyBorder="1" applyAlignment="1">
      <alignment horizontal="center" vertical="center" wrapText="1"/>
    </xf>
    <xf numFmtId="3" fontId="2" fillId="0" borderId="81" xfId="0" applyNumberFormat="1" applyFont="1" applyFill="1" applyBorder="1" applyAlignment="1">
      <alignment horizontal="center" vertical="top" wrapText="1"/>
    </xf>
    <xf numFmtId="3" fontId="2" fillId="0" borderId="82" xfId="0" applyNumberFormat="1" applyFont="1" applyFill="1" applyBorder="1" applyAlignment="1">
      <alignment horizontal="center" vertical="top" wrapText="1"/>
    </xf>
    <xf numFmtId="3" fontId="2" fillId="0" borderId="6" xfId="0" applyNumberFormat="1" applyFont="1" applyFill="1" applyBorder="1" applyAlignment="1">
      <alignment horizontal="center" vertical="top" wrapText="1"/>
    </xf>
    <xf numFmtId="3" fontId="2" fillId="0" borderId="35" xfId="0" applyNumberFormat="1" applyFont="1" applyFill="1" applyBorder="1" applyAlignment="1">
      <alignment horizontal="center" vertical="top" wrapText="1"/>
    </xf>
    <xf numFmtId="0" fontId="17" fillId="0" borderId="83" xfId="0" applyFont="1" applyBorder="1" applyAlignment="1">
      <alignment horizontal="center" wrapText="1"/>
    </xf>
    <xf numFmtId="0" fontId="17" fillId="0" borderId="84" xfId="0" applyFont="1" applyBorder="1" applyAlignment="1">
      <alignment horizontal="center" wrapText="1"/>
    </xf>
    <xf numFmtId="0" fontId="17" fillId="0" borderId="85" xfId="0" applyFont="1" applyBorder="1" applyAlignment="1">
      <alignment horizontal="center" wrapText="1"/>
    </xf>
    <xf numFmtId="0" fontId="17" fillId="0" borderId="86" xfId="0" applyFont="1" applyBorder="1" applyAlignment="1">
      <alignment horizontal="center" wrapText="1"/>
    </xf>
    <xf numFmtId="3" fontId="11" fillId="0" borderId="87" xfId="0" applyNumberFormat="1" applyFont="1" applyBorder="1" applyAlignment="1">
      <alignment horizontal="center" vertical="top" wrapText="1"/>
    </xf>
    <xf numFmtId="3" fontId="11" fillId="0" borderId="88" xfId="0" applyNumberFormat="1" applyFont="1" applyBorder="1" applyAlignment="1">
      <alignment horizontal="center" vertical="top" wrapText="1"/>
    </xf>
    <xf numFmtId="0" fontId="17" fillId="0" borderId="73" xfId="0" applyFont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top" wrapText="1"/>
    </xf>
    <xf numFmtId="3" fontId="2" fillId="0" borderId="6" xfId="0" applyNumberFormat="1" applyFont="1" applyBorder="1" applyAlignment="1">
      <alignment horizontal="center" vertical="top" wrapText="1"/>
    </xf>
    <xf numFmtId="3" fontId="2" fillId="0" borderId="35" xfId="0" applyNumberFormat="1" applyFont="1" applyBorder="1" applyAlignment="1">
      <alignment horizontal="center" vertical="top" wrapText="1"/>
    </xf>
    <xf numFmtId="3" fontId="11" fillId="0" borderId="90" xfId="0" applyNumberFormat="1" applyFont="1" applyBorder="1" applyAlignment="1">
      <alignment horizontal="center" vertical="top" wrapText="1"/>
    </xf>
    <xf numFmtId="3" fontId="11" fillId="0" borderId="91" xfId="0" applyNumberFormat="1" applyFont="1" applyBorder="1" applyAlignment="1">
      <alignment horizontal="center" vertical="top" wrapText="1"/>
    </xf>
    <xf numFmtId="0" fontId="17" fillId="0" borderId="92" xfId="0" applyFont="1" applyBorder="1" applyAlignment="1">
      <alignment horizontal="center" wrapText="1"/>
    </xf>
    <xf numFmtId="0" fontId="17" fillId="0" borderId="93" xfId="0" applyFont="1" applyBorder="1" applyAlignment="1">
      <alignment horizontal="center" wrapText="1"/>
    </xf>
    <xf numFmtId="3" fontId="2" fillId="0" borderId="73" xfId="0" applyNumberFormat="1" applyFont="1" applyBorder="1" applyAlignment="1">
      <alignment horizontal="center" vertical="top" wrapText="1"/>
    </xf>
    <xf numFmtId="3" fontId="2" fillId="0" borderId="94" xfId="0" applyNumberFormat="1" applyFont="1" applyBorder="1" applyAlignment="1">
      <alignment horizontal="center" vertical="top" wrapText="1"/>
    </xf>
  </cellXfs>
  <cellStyles count="1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BCROT399" xfId="27"/>
    <cellStyle name="Normal_Formular 4000" xfId="28"/>
    <cellStyle name="Percent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18</xdr:row>
      <xdr:rowOff>28575</xdr:rowOff>
    </xdr:from>
    <xdr:to>
      <xdr:col>2</xdr:col>
      <xdr:colOff>590550</xdr:colOff>
      <xdr:row>18</xdr:row>
      <xdr:rowOff>161925</xdr:rowOff>
    </xdr:to>
    <xdr:sp>
      <xdr:nvSpPr>
        <xdr:cNvPr id="1" name="Rectangle 2"/>
        <xdr:cNvSpPr>
          <a:spLocks/>
        </xdr:cNvSpPr>
      </xdr:nvSpPr>
      <xdr:spPr>
        <a:xfrm>
          <a:off x="1371600" y="3171825"/>
          <a:ext cx="5905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590550</xdr:colOff>
      <xdr:row>9</xdr:row>
      <xdr:rowOff>28575</xdr:rowOff>
    </xdr:from>
    <xdr:to>
      <xdr:col>10</xdr:col>
      <xdr:colOff>590550</xdr:colOff>
      <xdr:row>9</xdr:row>
      <xdr:rowOff>161925</xdr:rowOff>
    </xdr:to>
    <xdr:sp>
      <xdr:nvSpPr>
        <xdr:cNvPr id="2" name="Rectangle 3"/>
        <xdr:cNvSpPr>
          <a:spLocks/>
        </xdr:cNvSpPr>
      </xdr:nvSpPr>
      <xdr:spPr>
        <a:xfrm>
          <a:off x="10267950" y="1562100"/>
          <a:ext cx="5905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590550</xdr:colOff>
      <xdr:row>12</xdr:row>
      <xdr:rowOff>28575</xdr:rowOff>
    </xdr:from>
    <xdr:to>
      <xdr:col>18</xdr:col>
      <xdr:colOff>590550</xdr:colOff>
      <xdr:row>12</xdr:row>
      <xdr:rowOff>161925</xdr:rowOff>
    </xdr:to>
    <xdr:sp>
      <xdr:nvSpPr>
        <xdr:cNvPr id="3" name="Rectangle 4"/>
        <xdr:cNvSpPr>
          <a:spLocks/>
        </xdr:cNvSpPr>
      </xdr:nvSpPr>
      <xdr:spPr>
        <a:xfrm>
          <a:off x="19478625" y="2076450"/>
          <a:ext cx="5905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28575</xdr:rowOff>
    </xdr:from>
    <xdr:to>
      <xdr:col>2</xdr:col>
      <xdr:colOff>676275</xdr:colOff>
      <xdr:row>5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219200" y="838200"/>
          <a:ext cx="6000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9525</xdr:colOff>
      <xdr:row>35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981575" y="7372350"/>
          <a:ext cx="9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4981575" y="7372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782050" y="73723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8782050" y="73723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8782050" y="73723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37</xdr:row>
      <xdr:rowOff>0</xdr:rowOff>
    </xdr:from>
    <xdr:to>
      <xdr:col>2</xdr:col>
      <xdr:colOff>676275</xdr:colOff>
      <xdr:row>37</xdr:row>
      <xdr:rowOff>0</xdr:rowOff>
    </xdr:to>
    <xdr:sp>
      <xdr:nvSpPr>
        <xdr:cNvPr id="7" name="Rectangle 8"/>
        <xdr:cNvSpPr>
          <a:spLocks/>
        </xdr:cNvSpPr>
      </xdr:nvSpPr>
      <xdr:spPr>
        <a:xfrm>
          <a:off x="1219200" y="7772400"/>
          <a:ext cx="600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9525</xdr:colOff>
      <xdr:row>35</xdr:row>
      <xdr:rowOff>0</xdr:rowOff>
    </xdr:to>
    <xdr:sp>
      <xdr:nvSpPr>
        <xdr:cNvPr id="8" name="Rectangle 9"/>
        <xdr:cNvSpPr>
          <a:spLocks/>
        </xdr:cNvSpPr>
      </xdr:nvSpPr>
      <xdr:spPr>
        <a:xfrm>
          <a:off x="4981575" y="7372350"/>
          <a:ext cx="9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37</xdr:row>
      <xdr:rowOff>0</xdr:rowOff>
    </xdr:from>
    <xdr:to>
      <xdr:col>2</xdr:col>
      <xdr:colOff>676275</xdr:colOff>
      <xdr:row>37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1219200" y="7772400"/>
          <a:ext cx="600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28575</xdr:rowOff>
    </xdr:from>
    <xdr:to>
      <xdr:col>2</xdr:col>
      <xdr:colOff>676275</xdr:colOff>
      <xdr:row>4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219200" y="676275"/>
          <a:ext cx="6000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286500" y="1343025"/>
          <a:ext cx="9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4886325" y="1343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0525125" y="1343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0525125" y="1343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0525125" y="1343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19050</xdr:rowOff>
    </xdr:from>
    <xdr:to>
      <xdr:col>14</xdr:col>
      <xdr:colOff>600075</xdr:colOff>
      <xdr:row>5</xdr:row>
      <xdr:rowOff>0</xdr:rowOff>
    </xdr:to>
    <xdr:sp>
      <xdr:nvSpPr>
        <xdr:cNvPr id="7" name="Rectangle 8"/>
        <xdr:cNvSpPr>
          <a:spLocks/>
        </xdr:cNvSpPr>
      </xdr:nvSpPr>
      <xdr:spPr>
        <a:xfrm>
          <a:off x="11163300" y="666750"/>
          <a:ext cx="6000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AK162"/>
  <sheetViews>
    <sheetView tabSelected="1" zoomScaleSheetLayoutView="100" workbookViewId="0" topLeftCell="R1">
      <selection activeCell="S24" sqref="S24:V27"/>
    </sheetView>
  </sheetViews>
  <sheetFormatPr defaultColWidth="9.140625" defaultRowHeight="12.75"/>
  <cols>
    <col min="1" max="1" width="1.7109375" style="2" customWidth="1"/>
    <col min="2" max="2" width="18.8515625" style="2" customWidth="1"/>
    <col min="3" max="3" width="64.140625" style="2" customWidth="1"/>
    <col min="4" max="4" width="7.28125" style="2" customWidth="1"/>
    <col min="5" max="5" width="20.28125" style="2" customWidth="1"/>
    <col min="6" max="6" width="21.140625" style="2" customWidth="1"/>
    <col min="7" max="7" width="5.140625" style="2" customWidth="1"/>
    <col min="8" max="8" width="4.8515625" style="2" customWidth="1"/>
    <col min="9" max="9" width="1.7109375" style="2" customWidth="1"/>
    <col min="10" max="10" width="8.8515625" style="2" customWidth="1"/>
    <col min="11" max="11" width="67.7109375" style="2" customWidth="1"/>
    <col min="12" max="12" width="8.00390625" style="2" customWidth="1"/>
    <col min="13" max="13" width="20.7109375" style="2" customWidth="1"/>
    <col min="14" max="14" width="21.7109375" style="2" customWidth="1"/>
    <col min="15" max="15" width="5.421875" style="2" customWidth="1"/>
    <col min="16" max="16" width="4.421875" style="2" customWidth="1"/>
    <col min="17" max="17" width="1.28515625" style="2" customWidth="1"/>
    <col min="18" max="18" width="8.8515625" style="2" customWidth="1"/>
    <col min="19" max="19" width="67.8515625" style="2" customWidth="1"/>
    <col min="20" max="20" width="8.7109375" style="2" customWidth="1"/>
    <col min="21" max="22" width="20.7109375" style="2" customWidth="1"/>
    <col min="23" max="23" width="8.8515625" style="2" customWidth="1"/>
    <col min="24" max="24" width="1.28515625" style="2" customWidth="1"/>
    <col min="25" max="16384" width="8.8515625" style="2" customWidth="1"/>
  </cols>
  <sheetData>
    <row r="1" spans="1:24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2.75">
      <c r="A2" s="10"/>
      <c r="I2" s="6"/>
      <c r="Q2" s="6"/>
      <c r="X2" s="10"/>
    </row>
    <row r="3" spans="1:24" ht="12.75">
      <c r="A3" s="10"/>
      <c r="I3" s="6"/>
      <c r="Q3" s="6"/>
      <c r="X3" s="10"/>
    </row>
    <row r="4" spans="1:24" ht="15.75">
      <c r="A4" s="10"/>
      <c r="G4" s="7"/>
      <c r="I4" s="6"/>
      <c r="K4" s="7" t="s">
        <v>61</v>
      </c>
      <c r="L4" s="7"/>
      <c r="M4" s="7"/>
      <c r="N4" s="7"/>
      <c r="O4" s="7"/>
      <c r="Q4" s="6"/>
      <c r="S4" s="7" t="s">
        <v>61</v>
      </c>
      <c r="T4" s="7"/>
      <c r="U4" s="7"/>
      <c r="V4" s="7"/>
      <c r="X4" s="10"/>
    </row>
    <row r="5" spans="1:24" ht="15.75">
      <c r="A5" s="10"/>
      <c r="I5" s="6"/>
      <c r="K5" s="225" t="s">
        <v>62</v>
      </c>
      <c r="L5" s="225"/>
      <c r="M5" s="225"/>
      <c r="N5" s="225"/>
      <c r="Q5" s="6"/>
      <c r="S5" s="225" t="s">
        <v>62</v>
      </c>
      <c r="T5" s="225"/>
      <c r="U5" s="225"/>
      <c r="V5" s="225"/>
      <c r="X5" s="10"/>
    </row>
    <row r="6" spans="1:24" ht="12.75">
      <c r="A6" s="10"/>
      <c r="I6" s="6"/>
      <c r="L6" s="4"/>
      <c r="P6" s="33"/>
      <c r="Q6" s="6"/>
      <c r="X6" s="10"/>
    </row>
    <row r="7" spans="1:24" ht="12.75">
      <c r="A7" s="10"/>
      <c r="C7" s="37" t="s">
        <v>50</v>
      </c>
      <c r="D7" s="37" t="s">
        <v>56</v>
      </c>
      <c r="E7" s="38"/>
      <c r="F7" s="38"/>
      <c r="G7" s="38"/>
      <c r="I7" s="6"/>
      <c r="L7" s="4"/>
      <c r="P7" s="33"/>
      <c r="Q7" s="6"/>
      <c r="T7" s="4"/>
      <c r="X7" s="10"/>
    </row>
    <row r="8" spans="1:24" ht="12.75">
      <c r="A8" s="10"/>
      <c r="C8" s="37" t="s">
        <v>57</v>
      </c>
      <c r="D8" s="38" t="s">
        <v>51</v>
      </c>
      <c r="E8" s="38"/>
      <c r="F8" s="38"/>
      <c r="G8" s="38"/>
      <c r="I8" s="6"/>
      <c r="K8" s="39"/>
      <c r="L8" s="5"/>
      <c r="P8" s="33"/>
      <c r="Q8" s="6"/>
      <c r="X8" s="10"/>
    </row>
    <row r="9" spans="1:24" ht="12.75">
      <c r="A9" s="10"/>
      <c r="C9" s="37" t="s">
        <v>52</v>
      </c>
      <c r="D9" s="163" t="s">
        <v>53</v>
      </c>
      <c r="E9" s="38"/>
      <c r="F9" s="38"/>
      <c r="G9" s="38"/>
      <c r="I9" s="6"/>
      <c r="P9" s="33"/>
      <c r="Q9" s="6"/>
      <c r="T9" s="4"/>
      <c r="X9" s="10"/>
    </row>
    <row r="10" spans="1:24" ht="13.5" thickBot="1">
      <c r="A10" s="10"/>
      <c r="C10" s="37" t="s">
        <v>54</v>
      </c>
      <c r="D10" s="37" t="s">
        <v>60</v>
      </c>
      <c r="E10" s="40"/>
      <c r="F10" s="40"/>
      <c r="G10" s="40"/>
      <c r="I10" s="6"/>
      <c r="K10" s="8" t="s">
        <v>0</v>
      </c>
      <c r="N10" s="4" t="s">
        <v>41</v>
      </c>
      <c r="O10" s="23"/>
      <c r="P10" s="33"/>
      <c r="Q10" s="6"/>
      <c r="T10" s="4"/>
      <c r="X10" s="10"/>
    </row>
    <row r="11" spans="1:24" ht="13.5" thickTop="1">
      <c r="A11" s="10"/>
      <c r="C11" s="37" t="s">
        <v>58</v>
      </c>
      <c r="D11" s="37" t="s">
        <v>55</v>
      </c>
      <c r="E11" s="38"/>
      <c r="F11" s="38"/>
      <c r="G11" s="38"/>
      <c r="I11" s="6"/>
      <c r="K11" s="41" t="s">
        <v>95</v>
      </c>
      <c r="L11" s="42" t="s">
        <v>63</v>
      </c>
      <c r="M11" s="226" t="s">
        <v>66</v>
      </c>
      <c r="N11" s="227"/>
      <c r="O11" s="12"/>
      <c r="P11" s="33"/>
      <c r="Q11" s="6"/>
      <c r="R11" s="33"/>
      <c r="S11" s="39"/>
      <c r="T11" s="5"/>
      <c r="X11" s="10"/>
    </row>
    <row r="12" spans="1:24" ht="13.5" thickBot="1">
      <c r="A12" s="10"/>
      <c r="C12" s="37" t="s">
        <v>59</v>
      </c>
      <c r="D12" s="38"/>
      <c r="E12" s="38"/>
      <c r="F12" s="38"/>
      <c r="G12" s="38"/>
      <c r="I12" s="6"/>
      <c r="K12" s="43"/>
      <c r="L12" s="44" t="s">
        <v>64</v>
      </c>
      <c r="M12" s="45" t="s">
        <v>96</v>
      </c>
      <c r="N12" s="46" t="s">
        <v>67</v>
      </c>
      <c r="O12" s="12"/>
      <c r="P12" s="33"/>
      <c r="Q12" s="6"/>
      <c r="R12" s="33"/>
      <c r="X12" s="10"/>
    </row>
    <row r="13" spans="1:24" ht="14.25" thickBot="1" thickTop="1">
      <c r="A13" s="10"/>
      <c r="C13" s="37"/>
      <c r="D13" s="38"/>
      <c r="E13" s="38"/>
      <c r="F13" s="38"/>
      <c r="G13" s="38"/>
      <c r="I13" s="6"/>
      <c r="K13" s="27" t="s">
        <v>2</v>
      </c>
      <c r="L13" s="25" t="s">
        <v>3</v>
      </c>
      <c r="M13" s="25">
        <v>1</v>
      </c>
      <c r="N13" s="26">
        <v>2</v>
      </c>
      <c r="O13" s="12"/>
      <c r="P13" s="47"/>
      <c r="Q13" s="48"/>
      <c r="R13" s="33"/>
      <c r="S13" s="8" t="s">
        <v>0</v>
      </c>
      <c r="V13" s="4" t="s">
        <v>41</v>
      </c>
      <c r="X13" s="10"/>
    </row>
    <row r="14" spans="1:24" ht="13.5" thickTop="1">
      <c r="A14" s="10"/>
      <c r="C14" s="38"/>
      <c r="I14" s="6"/>
      <c r="K14" s="32" t="s">
        <v>97</v>
      </c>
      <c r="L14" s="20">
        <v>300</v>
      </c>
      <c r="M14" s="189">
        <v>5954645433</v>
      </c>
      <c r="N14" s="190">
        <v>7111381552</v>
      </c>
      <c r="O14" s="2" t="str">
        <f>IF(M14=SUM(M15:M16),"OK","Err")</f>
        <v>OK</v>
      </c>
      <c r="P14" s="2" t="str">
        <f>IF(N14=SUM(N15:N16),"OK","Err")</f>
        <v>OK</v>
      </c>
      <c r="Q14" s="48"/>
      <c r="R14" s="33"/>
      <c r="S14" s="41" t="s">
        <v>131</v>
      </c>
      <c r="T14" s="42" t="s">
        <v>130</v>
      </c>
      <c r="U14" s="226" t="s">
        <v>66</v>
      </c>
      <c r="V14" s="227"/>
      <c r="X14" s="10"/>
    </row>
    <row r="15" spans="1:24" ht="13.5" thickBot="1">
      <c r="A15" s="10"/>
      <c r="C15" s="38"/>
      <c r="D15" s="49"/>
      <c r="E15" s="38"/>
      <c r="F15" s="38"/>
      <c r="G15" s="38"/>
      <c r="I15" s="6"/>
      <c r="K15" s="16" t="s">
        <v>74</v>
      </c>
      <c r="L15" s="17">
        <v>303</v>
      </c>
      <c r="M15" s="182">
        <v>530283279</v>
      </c>
      <c r="N15" s="166">
        <v>621896351</v>
      </c>
      <c r="O15" s="22"/>
      <c r="Q15" s="6"/>
      <c r="S15" s="43"/>
      <c r="T15" s="44" t="s">
        <v>64</v>
      </c>
      <c r="U15" s="45" t="s">
        <v>96</v>
      </c>
      <c r="V15" s="46" t="s">
        <v>67</v>
      </c>
      <c r="X15" s="10"/>
    </row>
    <row r="16" spans="1:24" ht="16.5" thickTop="1">
      <c r="A16" s="10"/>
      <c r="C16" s="7" t="s">
        <v>61</v>
      </c>
      <c r="D16" s="7"/>
      <c r="E16" s="7"/>
      <c r="F16" s="7"/>
      <c r="G16" s="38"/>
      <c r="I16" s="6"/>
      <c r="K16" s="16" t="s">
        <v>98</v>
      </c>
      <c r="L16" s="17">
        <v>306</v>
      </c>
      <c r="M16" s="182">
        <v>5424362154</v>
      </c>
      <c r="N16" s="166">
        <v>6489485201</v>
      </c>
      <c r="O16" s="22"/>
      <c r="Q16" s="6"/>
      <c r="S16" s="15" t="s">
        <v>2</v>
      </c>
      <c r="T16" s="11" t="s">
        <v>3</v>
      </c>
      <c r="U16" s="11">
        <v>1</v>
      </c>
      <c r="V16" s="19">
        <v>2</v>
      </c>
      <c r="X16" s="10"/>
    </row>
    <row r="17" spans="1:24" ht="15.75">
      <c r="A17" s="10"/>
      <c r="C17" s="225" t="s">
        <v>62</v>
      </c>
      <c r="D17" s="225"/>
      <c r="E17" s="225"/>
      <c r="F17" s="225"/>
      <c r="G17" s="38"/>
      <c r="I17" s="6"/>
      <c r="K17" s="16" t="s">
        <v>99</v>
      </c>
      <c r="L17" s="17">
        <v>310</v>
      </c>
      <c r="M17" s="182">
        <v>27271316707</v>
      </c>
      <c r="N17" s="166">
        <v>30192340907</v>
      </c>
      <c r="O17" s="2" t="str">
        <f>IF(M17=SUM(M18:M18,M21:M21),"OK","Err")</f>
        <v>OK</v>
      </c>
      <c r="P17" s="2" t="str">
        <f>IF(N17=SUM(N18:N18,N21:N21),"OK","Err")</f>
        <v>OK</v>
      </c>
      <c r="Q17" s="6"/>
      <c r="S17" s="36" t="s">
        <v>132</v>
      </c>
      <c r="T17" s="50">
        <v>600</v>
      </c>
      <c r="U17" s="28">
        <v>5648296260</v>
      </c>
      <c r="V17" s="168">
        <v>7559401257</v>
      </c>
      <c r="X17" s="10"/>
    </row>
    <row r="18" spans="1:24" ht="12.75">
      <c r="A18" s="10"/>
      <c r="D18" s="5"/>
      <c r="I18" s="6"/>
      <c r="K18" s="16" t="s">
        <v>100</v>
      </c>
      <c r="L18" s="17">
        <v>313</v>
      </c>
      <c r="M18" s="182">
        <v>12937217494</v>
      </c>
      <c r="N18" s="166">
        <v>16766226839</v>
      </c>
      <c r="O18" s="2" t="str">
        <f>IF(M18=SUM(M19:M20),"OK","Err")</f>
        <v>OK</v>
      </c>
      <c r="P18" s="2" t="str">
        <f>IF(N18=SUM(N19:N20),"OK","Err")</f>
        <v>OK</v>
      </c>
      <c r="Q18" s="6"/>
      <c r="S18" s="36" t="s">
        <v>133</v>
      </c>
      <c r="T18" s="50">
        <v>603</v>
      </c>
      <c r="U18" s="28">
        <v>4238422891</v>
      </c>
      <c r="V18" s="168">
        <v>6005681739</v>
      </c>
      <c r="X18" s="10"/>
    </row>
    <row r="19" spans="1:24" ht="13.5" thickBot="1">
      <c r="A19" s="10"/>
      <c r="C19" s="8" t="s">
        <v>0</v>
      </c>
      <c r="F19" s="4" t="s">
        <v>41</v>
      </c>
      <c r="G19" s="23"/>
      <c r="I19" s="6"/>
      <c r="K19" s="16" t="s">
        <v>101</v>
      </c>
      <c r="L19" s="17">
        <v>314</v>
      </c>
      <c r="M19" s="182">
        <v>49309021</v>
      </c>
      <c r="N19" s="166">
        <v>2322485702</v>
      </c>
      <c r="O19" s="22"/>
      <c r="Q19" s="6"/>
      <c r="S19" s="36" t="s">
        <v>134</v>
      </c>
      <c r="T19" s="50">
        <v>606</v>
      </c>
      <c r="U19" s="28">
        <v>1409873369</v>
      </c>
      <c r="V19" s="168">
        <v>1507956234</v>
      </c>
      <c r="X19" s="10"/>
    </row>
    <row r="20" spans="1:24" ht="13.5" thickTop="1">
      <c r="A20" s="10"/>
      <c r="C20" s="41" t="s">
        <v>68</v>
      </c>
      <c r="D20" s="42" t="s">
        <v>63</v>
      </c>
      <c r="E20" s="226" t="s">
        <v>66</v>
      </c>
      <c r="F20" s="227"/>
      <c r="G20" s="12"/>
      <c r="I20" s="6"/>
      <c r="K20" s="16" t="s">
        <v>102</v>
      </c>
      <c r="L20" s="17">
        <v>315</v>
      </c>
      <c r="M20" s="182">
        <v>12887908473</v>
      </c>
      <c r="N20" s="166">
        <v>14443741137</v>
      </c>
      <c r="O20" s="22"/>
      <c r="Q20" s="6"/>
      <c r="S20" s="36" t="s">
        <v>135</v>
      </c>
      <c r="T20" s="50">
        <v>610</v>
      </c>
      <c r="U20" s="28">
        <v>3733248031</v>
      </c>
      <c r="V20" s="168">
        <v>3548031052</v>
      </c>
      <c r="X20" s="10"/>
    </row>
    <row r="21" spans="1:24" ht="13.5" thickBot="1">
      <c r="A21" s="10"/>
      <c r="C21" s="43"/>
      <c r="D21" s="44" t="s">
        <v>64</v>
      </c>
      <c r="E21" s="45" t="s">
        <v>65</v>
      </c>
      <c r="F21" s="46" t="s">
        <v>67</v>
      </c>
      <c r="G21" s="12"/>
      <c r="I21" s="6"/>
      <c r="K21" s="16" t="s">
        <v>103</v>
      </c>
      <c r="L21" s="17">
        <v>316</v>
      </c>
      <c r="M21" s="179">
        <v>14334099213</v>
      </c>
      <c r="N21" s="166">
        <v>13426114068</v>
      </c>
      <c r="O21" s="2" t="str">
        <f>IF(M21=SUM(M22:M23),"OK","Err")</f>
        <v>OK</v>
      </c>
      <c r="P21" s="2" t="str">
        <f>IF(N21=SUM(N22:N23),"OK","Err")</f>
        <v>OK</v>
      </c>
      <c r="Q21" s="6"/>
      <c r="S21" s="51" t="s">
        <v>136</v>
      </c>
      <c r="T21" s="52">
        <v>615</v>
      </c>
      <c r="U21" s="29">
        <v>0</v>
      </c>
      <c r="V21" s="169">
        <v>10603580</v>
      </c>
      <c r="X21" s="10"/>
    </row>
    <row r="22" spans="1:24" ht="14.25" thickBot="1" thickTop="1">
      <c r="A22" s="10"/>
      <c r="C22" s="27" t="s">
        <v>2</v>
      </c>
      <c r="D22" s="25" t="s">
        <v>3</v>
      </c>
      <c r="E22" s="25">
        <v>1</v>
      </c>
      <c r="F22" s="26">
        <v>2</v>
      </c>
      <c r="G22" s="12"/>
      <c r="I22" s="6"/>
      <c r="K22" s="16" t="s">
        <v>101</v>
      </c>
      <c r="L22" s="17">
        <v>317</v>
      </c>
      <c r="M22" s="192">
        <v>14082221342</v>
      </c>
      <c r="N22" s="166">
        <v>13140497566</v>
      </c>
      <c r="O22" s="22"/>
      <c r="Q22" s="6"/>
      <c r="S22" s="24"/>
      <c r="T22" s="30"/>
      <c r="U22" s="31"/>
      <c r="V22" s="31"/>
      <c r="X22" s="10"/>
    </row>
    <row r="23" spans="1:24" ht="16.5" thickTop="1">
      <c r="A23" s="10"/>
      <c r="C23" s="196" t="s">
        <v>69</v>
      </c>
      <c r="D23" s="53">
        <v>10</v>
      </c>
      <c r="E23" s="189">
        <v>11222130969</v>
      </c>
      <c r="F23" s="190">
        <v>11884558873</v>
      </c>
      <c r="G23" s="22"/>
      <c r="I23" s="6"/>
      <c r="K23" s="16" t="s">
        <v>102</v>
      </c>
      <c r="L23" s="17">
        <v>318</v>
      </c>
      <c r="M23" s="179">
        <v>251877871</v>
      </c>
      <c r="N23" s="166">
        <v>285616502</v>
      </c>
      <c r="O23" s="22"/>
      <c r="Q23" s="6"/>
      <c r="S23" s="24"/>
      <c r="T23" s="30"/>
      <c r="U23" s="31"/>
      <c r="V23" s="31"/>
      <c r="X23" s="10"/>
    </row>
    <row r="24" spans="1:24" ht="31.5">
      <c r="A24" s="10"/>
      <c r="C24" s="197" t="s">
        <v>70</v>
      </c>
      <c r="D24" s="54">
        <v>20</v>
      </c>
      <c r="E24" s="182">
        <v>91901086</v>
      </c>
      <c r="F24" s="166">
        <v>72919279</v>
      </c>
      <c r="G24" s="2" t="str">
        <f>IF(E24=SUM(E25:E26),"OK","Err")</f>
        <v>OK</v>
      </c>
      <c r="H24" s="2" t="str">
        <f>IF(F24=SUM(F25:F26),"OK","Err")</f>
        <v>OK</v>
      </c>
      <c r="I24" s="6"/>
      <c r="K24" s="16" t="s">
        <v>104</v>
      </c>
      <c r="L24" s="17">
        <v>320</v>
      </c>
      <c r="M24" s="182">
        <v>735000000</v>
      </c>
      <c r="N24" s="166">
        <v>735000000</v>
      </c>
      <c r="O24" s="2" t="str">
        <f>IF(M24=SUM(M25:M26),"OK","Err")</f>
        <v>OK</v>
      </c>
      <c r="P24" s="2" t="str">
        <f>IF(N24=SUM(N25:N26),"OK","Err")</f>
        <v>OK</v>
      </c>
      <c r="Q24" s="6"/>
      <c r="S24" s="4" t="s">
        <v>11</v>
      </c>
      <c r="U24" s="3" t="s">
        <v>137</v>
      </c>
      <c r="V24" s="3"/>
      <c r="X24" s="10"/>
    </row>
    <row r="25" spans="1:24" ht="15.75">
      <c r="A25" s="10"/>
      <c r="C25" s="197" t="s">
        <v>71</v>
      </c>
      <c r="D25" s="54">
        <v>23</v>
      </c>
      <c r="E25" s="182">
        <v>91901086</v>
      </c>
      <c r="F25" s="166">
        <v>72919279</v>
      </c>
      <c r="G25" s="22"/>
      <c r="H25"/>
      <c r="I25" s="6"/>
      <c r="K25" s="16" t="s">
        <v>105</v>
      </c>
      <c r="L25" s="17">
        <v>323</v>
      </c>
      <c r="M25" s="182">
        <v>735000000</v>
      </c>
      <c r="N25" s="166">
        <v>735000000</v>
      </c>
      <c r="O25" s="22"/>
      <c r="Q25" s="6"/>
      <c r="S25" s="4" t="s">
        <v>138</v>
      </c>
      <c r="U25" s="3" t="s">
        <v>139</v>
      </c>
      <c r="V25" s="3"/>
      <c r="X25" s="10"/>
    </row>
    <row r="26" spans="1:24" ht="15.75">
      <c r="A26" s="10"/>
      <c r="C26" s="197" t="s">
        <v>72</v>
      </c>
      <c r="D26" s="54">
        <v>26</v>
      </c>
      <c r="E26" s="182">
        <v>0</v>
      </c>
      <c r="F26" s="166">
        <v>0</v>
      </c>
      <c r="G26" s="22"/>
      <c r="I26" s="6"/>
      <c r="K26" s="16" t="s">
        <v>106</v>
      </c>
      <c r="L26" s="17">
        <v>326</v>
      </c>
      <c r="M26" s="182">
        <v>0</v>
      </c>
      <c r="N26" s="166">
        <v>0</v>
      </c>
      <c r="O26" s="22"/>
      <c r="Q26" s="6"/>
      <c r="S26" s="4" t="s">
        <v>140</v>
      </c>
      <c r="U26" s="3" t="s">
        <v>141</v>
      </c>
      <c r="V26" s="3"/>
      <c r="X26" s="10"/>
    </row>
    <row r="27" spans="1:24" ht="15.75">
      <c r="A27" s="10"/>
      <c r="C27" s="197" t="s">
        <v>73</v>
      </c>
      <c r="D27" s="54">
        <v>30</v>
      </c>
      <c r="E27" s="182">
        <v>750527450</v>
      </c>
      <c r="F27" s="166">
        <v>734822783</v>
      </c>
      <c r="G27" s="2" t="str">
        <f>IF(E27=SUM(E28:E29),"OK","Err")</f>
        <v>OK</v>
      </c>
      <c r="H27" s="2" t="str">
        <f>IF(F27=SUM(F28:F29),"OK","Err")</f>
        <v>OK</v>
      </c>
      <c r="I27" s="6"/>
      <c r="K27" s="16" t="s">
        <v>107</v>
      </c>
      <c r="L27" s="17">
        <v>330</v>
      </c>
      <c r="M27" s="182">
        <v>296480355</v>
      </c>
      <c r="N27" s="166">
        <v>252321824</v>
      </c>
      <c r="O27" s="22"/>
      <c r="Q27" s="6"/>
      <c r="S27" s="4" t="s">
        <v>142</v>
      </c>
      <c r="U27" s="3" t="s">
        <v>143</v>
      </c>
      <c r="V27" s="3"/>
      <c r="X27" s="10"/>
    </row>
    <row r="28" spans="1:24" ht="15.75">
      <c r="A28" s="10"/>
      <c r="C28" s="197" t="s">
        <v>74</v>
      </c>
      <c r="D28" s="54">
        <v>33</v>
      </c>
      <c r="E28" s="182">
        <v>195549635</v>
      </c>
      <c r="F28" s="166">
        <v>363741784</v>
      </c>
      <c r="G28" s="22"/>
      <c r="I28" s="6"/>
      <c r="K28" s="16" t="s">
        <v>108</v>
      </c>
      <c r="L28" s="17">
        <v>340</v>
      </c>
      <c r="M28" s="182">
        <v>470215128</v>
      </c>
      <c r="N28" s="166">
        <v>516347212</v>
      </c>
      <c r="O28" s="22"/>
      <c r="Q28" s="6"/>
      <c r="X28" s="10"/>
    </row>
    <row r="29" spans="1:24" ht="15.75">
      <c r="A29" s="10"/>
      <c r="C29" s="197" t="s">
        <v>75</v>
      </c>
      <c r="D29" s="54">
        <v>36</v>
      </c>
      <c r="E29" s="182">
        <v>554977815</v>
      </c>
      <c r="F29" s="166">
        <v>371080999</v>
      </c>
      <c r="G29" s="22"/>
      <c r="I29" s="6"/>
      <c r="K29" s="16" t="s">
        <v>109</v>
      </c>
      <c r="L29" s="17">
        <v>350</v>
      </c>
      <c r="M29" s="182">
        <v>60064963</v>
      </c>
      <c r="N29" s="166">
        <v>52467442</v>
      </c>
      <c r="O29" s="2" t="str">
        <f>IF(M29=SUM(M30:M32),"OK","Err")</f>
        <v>OK</v>
      </c>
      <c r="P29" s="2" t="str">
        <f>IF(N29=SUM(N30:N32),"OK","Err")</f>
        <v>OK</v>
      </c>
      <c r="Q29" s="6"/>
      <c r="S29" s="4" t="s">
        <v>48</v>
      </c>
      <c r="U29" s="224" t="s">
        <v>49</v>
      </c>
      <c r="V29" s="224"/>
      <c r="X29" s="10"/>
    </row>
    <row r="30" spans="1:24" ht="15.75">
      <c r="A30" s="10"/>
      <c r="C30" s="197" t="s">
        <v>76</v>
      </c>
      <c r="D30" s="54">
        <v>40</v>
      </c>
      <c r="E30" s="182">
        <v>24935129185</v>
      </c>
      <c r="F30" s="191">
        <v>28396284844</v>
      </c>
      <c r="G30" s="55"/>
      <c r="I30" s="6"/>
      <c r="K30" s="16" t="s">
        <v>110</v>
      </c>
      <c r="L30" s="17">
        <v>353</v>
      </c>
      <c r="M30" s="182">
        <v>12084770</v>
      </c>
      <c r="N30" s="166">
        <v>16928810</v>
      </c>
      <c r="O30" s="22"/>
      <c r="Q30" s="6"/>
      <c r="T30" s="4"/>
      <c r="U30" s="4"/>
      <c r="V30" s="4"/>
      <c r="X30" s="10"/>
    </row>
    <row r="31" spans="1:24" ht="15.75">
      <c r="A31" s="10"/>
      <c r="C31" s="197" t="s">
        <v>77</v>
      </c>
      <c r="D31" s="54">
        <v>50</v>
      </c>
      <c r="E31" s="182">
        <v>3500000</v>
      </c>
      <c r="F31" s="166">
        <v>3500000</v>
      </c>
      <c r="G31" s="2" t="str">
        <f>IF(E31=SUM(E32:E33),"OK","Err")</f>
        <v>OK</v>
      </c>
      <c r="H31" s="2" t="str">
        <f>IF(F31=SUM(F32:F33),"OK","Err")</f>
        <v>OK</v>
      </c>
      <c r="I31" s="6"/>
      <c r="K31" s="16" t="s">
        <v>111</v>
      </c>
      <c r="L31" s="17">
        <v>355</v>
      </c>
      <c r="M31" s="182">
        <v>2016865</v>
      </c>
      <c r="N31" s="166">
        <v>2016865</v>
      </c>
      <c r="Q31" s="6"/>
      <c r="T31" s="4"/>
      <c r="U31" s="4"/>
      <c r="V31" s="4"/>
      <c r="X31" s="10"/>
    </row>
    <row r="32" spans="1:24" ht="15.75">
      <c r="A32" s="10"/>
      <c r="C32" s="197" t="s">
        <v>78</v>
      </c>
      <c r="D32" s="54">
        <v>53</v>
      </c>
      <c r="E32" s="182">
        <v>0</v>
      </c>
      <c r="F32" s="166">
        <v>0</v>
      </c>
      <c r="G32" s="22"/>
      <c r="I32" s="6"/>
      <c r="K32" s="16" t="s">
        <v>112</v>
      </c>
      <c r="L32" s="17">
        <v>356</v>
      </c>
      <c r="M32" s="182">
        <v>45963328</v>
      </c>
      <c r="N32" s="166">
        <v>33521767</v>
      </c>
      <c r="O32" s="22"/>
      <c r="Q32" s="6"/>
      <c r="S32" s="4"/>
      <c r="T32" s="3"/>
      <c r="U32" s="3"/>
      <c r="V32" s="4"/>
      <c r="X32" s="10"/>
    </row>
    <row r="33" spans="1:24" ht="15.75">
      <c r="A33" s="10"/>
      <c r="C33" s="197" t="s">
        <v>79</v>
      </c>
      <c r="D33" s="54">
        <v>56</v>
      </c>
      <c r="E33" s="182">
        <v>3500000</v>
      </c>
      <c r="F33" s="166">
        <v>3500000</v>
      </c>
      <c r="G33" s="22"/>
      <c r="I33" s="6"/>
      <c r="K33" s="16" t="s">
        <v>113</v>
      </c>
      <c r="L33" s="17">
        <v>360</v>
      </c>
      <c r="M33" s="182">
        <v>722040000</v>
      </c>
      <c r="N33" s="166">
        <v>729500000</v>
      </c>
      <c r="O33" s="22"/>
      <c r="Q33" s="6"/>
      <c r="S33" s="4"/>
      <c r="T33" s="3"/>
      <c r="U33" s="3"/>
      <c r="V33" s="4"/>
      <c r="X33" s="10"/>
    </row>
    <row r="34" spans="1:24" ht="15.75">
      <c r="A34" s="10"/>
      <c r="C34" s="197" t="s">
        <v>80</v>
      </c>
      <c r="D34" s="54">
        <v>58</v>
      </c>
      <c r="E34" s="182">
        <v>0</v>
      </c>
      <c r="F34" s="166">
        <v>0</v>
      </c>
      <c r="G34" s="22"/>
      <c r="I34" s="6"/>
      <c r="K34" s="16" t="s">
        <v>114</v>
      </c>
      <c r="L34" s="17">
        <v>370</v>
      </c>
      <c r="M34" s="182">
        <v>696901518</v>
      </c>
      <c r="N34" s="166">
        <v>696901518</v>
      </c>
      <c r="O34" s="22"/>
      <c r="Q34" s="6"/>
      <c r="S34" s="4"/>
      <c r="T34" s="3"/>
      <c r="U34" s="3"/>
      <c r="V34" s="4"/>
      <c r="X34" s="10"/>
    </row>
    <row r="35" spans="1:24" ht="15.75">
      <c r="A35" s="10"/>
      <c r="C35" s="197" t="s">
        <v>81</v>
      </c>
      <c r="D35" s="56" t="s">
        <v>12</v>
      </c>
      <c r="E35" s="182">
        <v>16236515</v>
      </c>
      <c r="F35" s="166">
        <v>16232428</v>
      </c>
      <c r="G35" s="22"/>
      <c r="I35" s="6"/>
      <c r="K35" s="57" t="s">
        <v>115</v>
      </c>
      <c r="L35" s="17">
        <v>380</v>
      </c>
      <c r="M35" s="182">
        <v>0</v>
      </c>
      <c r="N35" s="166">
        <v>0</v>
      </c>
      <c r="O35" s="22"/>
      <c r="Q35" s="6"/>
      <c r="S35" s="4"/>
      <c r="T35" s="3"/>
      <c r="U35" s="3"/>
      <c r="V35" s="4"/>
      <c r="X35" s="10"/>
    </row>
    <row r="36" spans="1:24" ht="15.75">
      <c r="A36" s="10"/>
      <c r="C36" s="197" t="s">
        <v>82</v>
      </c>
      <c r="D36" s="56" t="s">
        <v>13</v>
      </c>
      <c r="E36" s="182">
        <v>41223915</v>
      </c>
      <c r="F36" s="166">
        <v>41223918</v>
      </c>
      <c r="G36" s="22"/>
      <c r="I36" s="6"/>
      <c r="K36" s="16" t="s">
        <v>116</v>
      </c>
      <c r="L36" s="17">
        <v>390</v>
      </c>
      <c r="M36" s="182">
        <v>513552229</v>
      </c>
      <c r="N36" s="166">
        <v>513552229</v>
      </c>
      <c r="O36" s="2" t="str">
        <f>IF(M36=SUM(M37:M42),"OK","Err")</f>
        <v>OK</v>
      </c>
      <c r="P36" s="2" t="str">
        <f>IF(N36=SUM(N37:N42),"OK","Err")</f>
        <v>OK</v>
      </c>
      <c r="Q36" s="6"/>
      <c r="S36" s="4"/>
      <c r="T36" s="3"/>
      <c r="U36" s="3"/>
      <c r="X36" s="10"/>
    </row>
    <row r="37" spans="1:24" ht="15.75">
      <c r="A37" s="10"/>
      <c r="C37" s="197" t="s">
        <v>83</v>
      </c>
      <c r="D37" s="56" t="s">
        <v>15</v>
      </c>
      <c r="E37" s="182">
        <v>0</v>
      </c>
      <c r="F37" s="166">
        <v>0</v>
      </c>
      <c r="G37" s="22"/>
      <c r="I37" s="6"/>
      <c r="K37" s="16" t="s">
        <v>117</v>
      </c>
      <c r="L37" s="17">
        <v>392</v>
      </c>
      <c r="M37" s="182">
        <v>244156714</v>
      </c>
      <c r="N37" s="166">
        <v>244156714</v>
      </c>
      <c r="O37" s="22"/>
      <c r="Q37" s="6"/>
      <c r="S37" s="4"/>
      <c r="T37" s="3"/>
      <c r="U37" s="4"/>
      <c r="V37" s="4"/>
      <c r="X37" s="10"/>
    </row>
    <row r="38" spans="1:24" ht="15.75">
      <c r="A38" s="10"/>
      <c r="C38" s="197" t="s">
        <v>84</v>
      </c>
      <c r="D38" s="56" t="s">
        <v>14</v>
      </c>
      <c r="E38" s="182">
        <v>41009515</v>
      </c>
      <c r="F38" s="166">
        <v>80262573</v>
      </c>
      <c r="G38" s="22"/>
      <c r="I38" s="6"/>
      <c r="K38" s="16" t="s">
        <v>118</v>
      </c>
      <c r="L38" s="17">
        <v>394</v>
      </c>
      <c r="M38" s="182">
        <v>0</v>
      </c>
      <c r="N38" s="166">
        <v>0</v>
      </c>
      <c r="O38" s="22"/>
      <c r="Q38" s="6"/>
      <c r="X38" s="10"/>
    </row>
    <row r="39" spans="1:24" ht="15.75">
      <c r="A39" s="10"/>
      <c r="C39" s="197" t="s">
        <v>85</v>
      </c>
      <c r="D39" s="56" t="s">
        <v>24</v>
      </c>
      <c r="E39" s="182">
        <v>0</v>
      </c>
      <c r="F39" s="166">
        <v>0</v>
      </c>
      <c r="G39" s="22"/>
      <c r="I39" s="6"/>
      <c r="K39" s="16" t="s">
        <v>119</v>
      </c>
      <c r="L39" s="17">
        <v>396</v>
      </c>
      <c r="M39" s="182">
        <v>269358296</v>
      </c>
      <c r="N39" s="166">
        <v>269358296</v>
      </c>
      <c r="O39" s="22"/>
      <c r="Q39" s="6"/>
      <c r="R39" s="10"/>
      <c r="S39" s="10"/>
      <c r="T39" s="10"/>
      <c r="U39" s="10"/>
      <c r="V39" s="10"/>
      <c r="W39" s="10"/>
      <c r="X39" s="10"/>
    </row>
    <row r="40" spans="1:25" ht="15.75">
      <c r="A40" s="10"/>
      <c r="C40" s="197" t="s">
        <v>86</v>
      </c>
      <c r="D40" s="56" t="s">
        <v>25</v>
      </c>
      <c r="E40" s="182">
        <v>42157615</v>
      </c>
      <c r="F40" s="166">
        <v>43481051</v>
      </c>
      <c r="G40" s="22"/>
      <c r="I40" s="6"/>
      <c r="K40" s="124" t="s">
        <v>120</v>
      </c>
      <c r="L40" s="125" t="s">
        <v>16</v>
      </c>
      <c r="M40" s="182">
        <v>0</v>
      </c>
      <c r="N40" s="166">
        <v>0</v>
      </c>
      <c r="O40" s="22"/>
      <c r="Q40" s="6"/>
      <c r="R40" s="33"/>
      <c r="S40" s="33"/>
      <c r="T40" s="33"/>
      <c r="U40" s="33"/>
      <c r="V40" s="33"/>
      <c r="W40" s="33"/>
      <c r="X40" s="33"/>
      <c r="Y40" s="33"/>
    </row>
    <row r="41" spans="1:25" ht="15.75">
      <c r="A41" s="10"/>
      <c r="C41" s="197" t="s">
        <v>87</v>
      </c>
      <c r="D41" s="56" t="s">
        <v>18</v>
      </c>
      <c r="E41" s="182">
        <v>0</v>
      </c>
      <c r="F41" s="166">
        <v>0</v>
      </c>
      <c r="G41" s="22"/>
      <c r="I41" s="6"/>
      <c r="K41" s="124" t="s">
        <v>121</v>
      </c>
      <c r="L41" s="125" t="s">
        <v>17</v>
      </c>
      <c r="M41" s="182">
        <v>0</v>
      </c>
      <c r="N41" s="166">
        <v>0</v>
      </c>
      <c r="O41" s="22"/>
      <c r="Q41" s="6"/>
      <c r="R41" s="33"/>
      <c r="S41" s="33"/>
      <c r="T41" s="33"/>
      <c r="U41" s="33"/>
      <c r="V41" s="33"/>
      <c r="W41" s="33"/>
      <c r="X41" s="33"/>
      <c r="Y41" s="33"/>
    </row>
    <row r="42" spans="1:25" ht="15.75">
      <c r="A42" s="10"/>
      <c r="C42" s="197" t="s">
        <v>88</v>
      </c>
      <c r="D42" s="56" t="s">
        <v>20</v>
      </c>
      <c r="E42" s="182">
        <v>9006658</v>
      </c>
      <c r="F42" s="166">
        <v>6754994</v>
      </c>
      <c r="G42" s="22"/>
      <c r="I42" s="6"/>
      <c r="K42" s="124" t="s">
        <v>122</v>
      </c>
      <c r="L42" s="125" t="s">
        <v>19</v>
      </c>
      <c r="M42" s="182">
        <v>37219</v>
      </c>
      <c r="N42" s="166">
        <v>37219</v>
      </c>
      <c r="O42" s="22"/>
      <c r="Q42" s="6"/>
      <c r="R42" s="33"/>
      <c r="S42" s="33"/>
      <c r="T42" s="33"/>
      <c r="U42" s="33"/>
      <c r="V42" s="33"/>
      <c r="W42" s="33"/>
      <c r="X42" s="33"/>
      <c r="Y42" s="33"/>
    </row>
    <row r="43" spans="1:25" ht="15.75">
      <c r="A43" s="10"/>
      <c r="C43" s="197" t="s">
        <v>89</v>
      </c>
      <c r="D43" s="17">
        <v>100</v>
      </c>
      <c r="E43" s="182">
        <v>1526190149</v>
      </c>
      <c r="F43" s="166">
        <v>1573650671</v>
      </c>
      <c r="G43" s="22"/>
      <c r="I43" s="6"/>
      <c r="K43" s="57" t="s">
        <v>123</v>
      </c>
      <c r="L43" s="58">
        <v>400</v>
      </c>
      <c r="M43" s="182">
        <v>736853377</v>
      </c>
      <c r="N43" s="166">
        <v>736770923</v>
      </c>
      <c r="O43" s="22"/>
      <c r="Q43" s="6"/>
      <c r="R43" s="33"/>
      <c r="S43" s="33"/>
      <c r="T43" s="33"/>
      <c r="U43" s="33"/>
      <c r="V43" s="33"/>
      <c r="W43" s="33"/>
      <c r="X43" s="33"/>
      <c r="Y43" s="33"/>
    </row>
    <row r="44" spans="1:25" ht="15.75">
      <c r="A44" s="10"/>
      <c r="C44" s="197" t="s">
        <v>90</v>
      </c>
      <c r="D44" s="17">
        <v>105</v>
      </c>
      <c r="E44" s="182">
        <v>1226005764</v>
      </c>
      <c r="F44" s="166">
        <v>1255893543</v>
      </c>
      <c r="G44" s="22"/>
      <c r="I44" s="6"/>
      <c r="K44" s="57" t="s">
        <v>124</v>
      </c>
      <c r="L44" s="58">
        <v>410</v>
      </c>
      <c r="M44" s="182">
        <v>0</v>
      </c>
      <c r="N44" s="166">
        <v>0</v>
      </c>
      <c r="Q44" s="6"/>
      <c r="R44" s="33"/>
      <c r="S44" s="33"/>
      <c r="T44" s="33"/>
      <c r="U44" s="33"/>
      <c r="V44" s="33"/>
      <c r="W44" s="33"/>
      <c r="X44" s="33"/>
      <c r="Y44" s="33"/>
    </row>
    <row r="45" spans="1:25" ht="15.75">
      <c r="A45" s="10"/>
      <c r="C45" s="197" t="s">
        <v>91</v>
      </c>
      <c r="D45" s="17">
        <v>110</v>
      </c>
      <c r="E45" s="182">
        <v>0</v>
      </c>
      <c r="F45" s="166">
        <v>0</v>
      </c>
      <c r="G45" s="22"/>
      <c r="I45" s="6"/>
      <c r="J45" s="14"/>
      <c r="K45" s="59" t="s">
        <v>125</v>
      </c>
      <c r="L45" s="60"/>
      <c r="M45" s="193"/>
      <c r="N45" s="165"/>
      <c r="O45" s="22"/>
      <c r="Q45" s="6"/>
      <c r="R45" s="33"/>
      <c r="S45" s="33"/>
      <c r="T45" s="33"/>
      <c r="U45" s="33"/>
      <c r="V45" s="33"/>
      <c r="W45" s="33"/>
      <c r="X45" s="33"/>
      <c r="Y45" s="33"/>
    </row>
    <row r="46" spans="1:25" ht="15.75">
      <c r="A46" s="10"/>
      <c r="C46" s="197" t="s">
        <v>92</v>
      </c>
      <c r="D46" s="17">
        <v>120</v>
      </c>
      <c r="E46" s="182">
        <v>72642486</v>
      </c>
      <c r="F46" s="166">
        <v>49388062</v>
      </c>
      <c r="G46" s="22"/>
      <c r="I46" s="6"/>
      <c r="J46" s="14"/>
      <c r="K46" s="59" t="s">
        <v>21</v>
      </c>
      <c r="L46" s="60">
        <v>423</v>
      </c>
      <c r="M46" s="182">
        <v>1508709617</v>
      </c>
      <c r="N46" s="166">
        <v>1096184713</v>
      </c>
      <c r="O46" s="22"/>
      <c r="Q46" s="6"/>
      <c r="R46" s="33"/>
      <c r="S46" s="33"/>
      <c r="T46" s="33"/>
      <c r="U46" s="33"/>
      <c r="V46" s="33"/>
      <c r="W46" s="33"/>
      <c r="X46" s="33"/>
      <c r="Y46" s="33"/>
    </row>
    <row r="47" spans="1:25" ht="15.75">
      <c r="A47" s="10"/>
      <c r="C47" s="197" t="s">
        <v>93</v>
      </c>
      <c r="D47" s="17">
        <v>130</v>
      </c>
      <c r="E47" s="182">
        <v>223130442</v>
      </c>
      <c r="F47" s="166">
        <v>251229240</v>
      </c>
      <c r="G47" s="22"/>
      <c r="I47" s="6"/>
      <c r="J47" s="14"/>
      <c r="K47" s="59" t="s">
        <v>126</v>
      </c>
      <c r="L47" s="60">
        <v>426</v>
      </c>
      <c r="M47" s="182">
        <v>0</v>
      </c>
      <c r="N47" s="166">
        <v>0</v>
      </c>
      <c r="O47" s="22"/>
      <c r="Q47" s="6"/>
      <c r="R47" s="33"/>
      <c r="S47" s="33"/>
      <c r="T47" s="33"/>
      <c r="U47" s="33"/>
      <c r="V47" s="33"/>
      <c r="W47" s="33"/>
      <c r="X47" s="33"/>
      <c r="Y47" s="33"/>
    </row>
    <row r="48" spans="1:25" ht="16.5" thickBot="1">
      <c r="A48" s="10"/>
      <c r="C48" s="198" t="s">
        <v>94</v>
      </c>
      <c r="D48" s="45">
        <v>140</v>
      </c>
      <c r="E48" s="188">
        <v>38965779327</v>
      </c>
      <c r="F48" s="167">
        <v>43147553722</v>
      </c>
      <c r="G48" s="2" t="str">
        <f>IF(E48=E23+E24+E27+E30+E31+E35+E36+E38+E40+E43+E45+E46+E47,"OK","Err")</f>
        <v>OK</v>
      </c>
      <c r="H48" s="2" t="str">
        <f>IF(F48=F23+F24+F27+F30+F31+F35+F36+F38+F40+F43+F45+F46+F47,"OK","Err")</f>
        <v>OK</v>
      </c>
      <c r="I48" s="6"/>
      <c r="J48" s="14"/>
      <c r="K48" s="59" t="s">
        <v>127</v>
      </c>
      <c r="L48" s="60"/>
      <c r="M48" s="193"/>
      <c r="N48" s="165"/>
      <c r="O48" s="3"/>
      <c r="Q48" s="6"/>
      <c r="R48" s="33"/>
      <c r="S48" s="33"/>
      <c r="T48" s="33"/>
      <c r="U48" s="33"/>
      <c r="V48" s="33"/>
      <c r="W48" s="33"/>
      <c r="X48" s="33"/>
      <c r="Y48" s="33"/>
    </row>
    <row r="49" spans="1:25" ht="13.5" thickTop="1">
      <c r="A49" s="10"/>
      <c r="G49" s="22" t="str">
        <f>IF(E48=M52,"OK","Err")</f>
        <v>OK</v>
      </c>
      <c r="H49" s="22" t="str">
        <f>IF(F48=N52,"OK","Err")</f>
        <v>OK</v>
      </c>
      <c r="I49" s="6"/>
      <c r="J49" s="14"/>
      <c r="K49" s="59" t="s">
        <v>21</v>
      </c>
      <c r="L49" s="60">
        <v>433</v>
      </c>
      <c r="M49" s="194">
        <v>916905240</v>
      </c>
      <c r="N49" s="166">
        <v>514785402</v>
      </c>
      <c r="O49" s="3"/>
      <c r="Q49" s="6"/>
      <c r="R49" s="33"/>
      <c r="S49" s="33"/>
      <c r="T49" s="33"/>
      <c r="U49" s="33"/>
      <c r="V49" s="33"/>
      <c r="W49" s="33"/>
      <c r="X49" s="33"/>
      <c r="Y49" s="33"/>
    </row>
    <row r="50" spans="1:25" ht="12.75">
      <c r="A50" s="10"/>
      <c r="I50" s="6"/>
      <c r="J50" s="14"/>
      <c r="K50" s="59" t="s">
        <v>126</v>
      </c>
      <c r="L50" s="60">
        <v>436</v>
      </c>
      <c r="M50" s="194">
        <v>0</v>
      </c>
      <c r="N50" s="166">
        <v>0</v>
      </c>
      <c r="O50" s="3"/>
      <c r="Q50" s="6"/>
      <c r="R50" s="33"/>
      <c r="S50" s="33"/>
      <c r="T50" s="33"/>
      <c r="U50" s="33"/>
      <c r="V50" s="33"/>
      <c r="W50" s="33"/>
      <c r="X50" s="33"/>
      <c r="Y50" s="33"/>
    </row>
    <row r="51" spans="1:25" ht="12.75">
      <c r="A51" s="10"/>
      <c r="I51" s="6"/>
      <c r="J51" s="14"/>
      <c r="K51" s="59" t="s">
        <v>128</v>
      </c>
      <c r="L51" s="60">
        <v>440</v>
      </c>
      <c r="M51" s="194">
        <v>-916905240</v>
      </c>
      <c r="N51" s="166">
        <v>0</v>
      </c>
      <c r="O51" s="3"/>
      <c r="Q51" s="6"/>
      <c r="R51" s="33"/>
      <c r="S51" s="33"/>
      <c r="T51" s="33"/>
      <c r="U51" s="33"/>
      <c r="V51" s="33"/>
      <c r="W51" s="33"/>
      <c r="X51" s="33"/>
      <c r="Y51" s="33"/>
    </row>
    <row r="52" spans="1:25" ht="13.5" thickBot="1">
      <c r="A52" s="10"/>
      <c r="I52" s="6"/>
      <c r="K52" s="61" t="s">
        <v>129</v>
      </c>
      <c r="L52" s="148">
        <v>450</v>
      </c>
      <c r="M52" s="188">
        <v>38965779327</v>
      </c>
      <c r="N52" s="167">
        <v>43147553722</v>
      </c>
      <c r="O52" s="2" t="str">
        <f>IF(M52=M14+M17+M24+M27+M28+M29+M33+M34+M35+M36+M43+M44+M46-M47+M49-M50+M51,"OK","Err")</f>
        <v>OK</v>
      </c>
      <c r="P52" s="2" t="str">
        <f>IF(N52=N14+N17+N24+N27+N28+N29+N33+N34+N35+N36+N43+N44+N46-N47+N49-N50+N51,"OK","Err")</f>
        <v>OK</v>
      </c>
      <c r="Q52" s="6"/>
      <c r="R52" s="33"/>
      <c r="S52" s="33"/>
      <c r="T52" s="33"/>
      <c r="U52" s="33"/>
      <c r="V52" s="33"/>
      <c r="W52" s="33"/>
      <c r="X52" s="33"/>
      <c r="Y52" s="33"/>
    </row>
    <row r="53" spans="1:25" ht="13.5" thickTop="1">
      <c r="A53" s="10"/>
      <c r="C53" s="4"/>
      <c r="E53" s="3"/>
      <c r="F53" s="3"/>
      <c r="G53" s="3"/>
      <c r="I53" s="6"/>
      <c r="K53" s="14"/>
      <c r="L53" s="12"/>
      <c r="M53" s="22"/>
      <c r="N53" s="22"/>
      <c r="O53" s="4"/>
      <c r="Q53" s="6"/>
      <c r="R53" s="33"/>
      <c r="S53" s="33"/>
      <c r="T53" s="33"/>
      <c r="U53" s="33"/>
      <c r="V53" s="33"/>
      <c r="W53" s="33"/>
      <c r="X53" s="33"/>
      <c r="Y53" s="33"/>
    </row>
    <row r="54" spans="1:25" ht="12.75">
      <c r="A54" s="10"/>
      <c r="C54" s="4"/>
      <c r="E54" s="3"/>
      <c r="F54" s="3"/>
      <c r="G54" s="3"/>
      <c r="I54" s="6"/>
      <c r="O54" s="4"/>
      <c r="Q54" s="6"/>
      <c r="R54" s="33"/>
      <c r="S54" s="33"/>
      <c r="T54" s="33"/>
      <c r="U54" s="33"/>
      <c r="V54" s="33"/>
      <c r="W54" s="33"/>
      <c r="X54" s="33"/>
      <c r="Y54" s="33"/>
    </row>
    <row r="55" spans="1:25" ht="12.75">
      <c r="A55" s="10"/>
      <c r="C55" s="4"/>
      <c r="E55" s="3"/>
      <c r="F55" s="3"/>
      <c r="G55" s="3"/>
      <c r="I55" s="6"/>
      <c r="K55" s="4"/>
      <c r="M55" s="3"/>
      <c r="N55" s="3"/>
      <c r="Q55" s="6"/>
      <c r="R55" s="33"/>
      <c r="S55" s="33"/>
      <c r="T55" s="33"/>
      <c r="U55" s="33"/>
      <c r="V55" s="33"/>
      <c r="W55" s="33"/>
      <c r="X55" s="33"/>
      <c r="Y55" s="33"/>
    </row>
    <row r="56" spans="1:25" ht="12.75">
      <c r="A56" s="10"/>
      <c r="C56" s="4"/>
      <c r="E56" s="3"/>
      <c r="F56" s="3"/>
      <c r="G56" s="3"/>
      <c r="I56" s="6"/>
      <c r="K56" s="4"/>
      <c r="M56" s="3"/>
      <c r="N56" s="3"/>
      <c r="O56" s="22"/>
      <c r="Q56" s="6"/>
      <c r="R56" s="33"/>
      <c r="S56" s="33"/>
      <c r="T56" s="33"/>
      <c r="U56" s="33"/>
      <c r="V56" s="33"/>
      <c r="W56" s="33"/>
      <c r="X56" s="33"/>
      <c r="Y56" s="33"/>
    </row>
    <row r="57" spans="1:25" ht="12.75">
      <c r="A57" s="10"/>
      <c r="I57" s="6"/>
      <c r="K57" s="4"/>
      <c r="M57" s="3"/>
      <c r="N57" s="3"/>
      <c r="O57" s="22"/>
      <c r="Q57" s="6"/>
      <c r="R57" s="33"/>
      <c r="S57" s="33"/>
      <c r="T57" s="33"/>
      <c r="U57" s="33"/>
      <c r="V57" s="33"/>
      <c r="W57" s="33"/>
      <c r="X57" s="33"/>
      <c r="Y57" s="33"/>
    </row>
    <row r="58" spans="1:25" ht="12.75">
      <c r="A58" s="10"/>
      <c r="I58" s="6"/>
      <c r="K58" s="4"/>
      <c r="M58" s="3"/>
      <c r="N58" s="3"/>
      <c r="Q58" s="6"/>
      <c r="R58" s="33"/>
      <c r="S58" s="33"/>
      <c r="T58" s="33"/>
      <c r="U58" s="33"/>
      <c r="V58" s="33"/>
      <c r="W58" s="33"/>
      <c r="X58" s="33"/>
      <c r="Y58" s="33"/>
    </row>
    <row r="59" spans="1:25" ht="12.75">
      <c r="A59" s="10"/>
      <c r="I59" s="6"/>
      <c r="Q59" s="6"/>
      <c r="R59" s="33"/>
      <c r="S59" s="33"/>
      <c r="T59" s="33"/>
      <c r="U59" s="33"/>
      <c r="V59" s="33"/>
      <c r="W59" s="33"/>
      <c r="X59" s="33"/>
      <c r="Y59" s="33"/>
    </row>
    <row r="60" spans="1:25" ht="12.75">
      <c r="A60" s="10"/>
      <c r="C60" s="3"/>
      <c r="D60" s="3"/>
      <c r="E60" s="3"/>
      <c r="F60" s="3"/>
      <c r="G60" s="3"/>
      <c r="I60" s="6"/>
      <c r="Q60" s="6"/>
      <c r="R60" s="33"/>
      <c r="S60" s="33"/>
      <c r="T60" s="33"/>
      <c r="U60" s="33"/>
      <c r="V60" s="33"/>
      <c r="W60" s="33"/>
      <c r="X60" s="33"/>
      <c r="Y60" s="33"/>
    </row>
    <row r="61" spans="1:25" ht="12.75">
      <c r="A61" s="10"/>
      <c r="C61" s="3"/>
      <c r="D61" s="3"/>
      <c r="E61" s="3"/>
      <c r="F61" s="3"/>
      <c r="G61" s="3"/>
      <c r="I61" s="6"/>
      <c r="J61" s="6"/>
      <c r="K61" s="18"/>
      <c r="L61" s="13"/>
      <c r="M61" s="62"/>
      <c r="N61" s="62"/>
      <c r="O61" s="62"/>
      <c r="P61" s="6"/>
      <c r="Q61" s="6"/>
      <c r="R61" s="33"/>
      <c r="S61" s="33"/>
      <c r="T61" s="33"/>
      <c r="U61" s="33"/>
      <c r="V61" s="33"/>
      <c r="W61" s="33"/>
      <c r="X61" s="33"/>
      <c r="Y61" s="33"/>
    </row>
    <row r="62" spans="1:25" ht="12.75">
      <c r="A62" s="10"/>
      <c r="C62" s="4"/>
      <c r="D62" s="3"/>
      <c r="E62" s="3"/>
      <c r="F62" s="4"/>
      <c r="G62" s="4"/>
      <c r="I62" s="6"/>
      <c r="K62" s="14"/>
      <c r="L62" s="12"/>
      <c r="M62" s="22"/>
      <c r="N62" s="22"/>
      <c r="O62" s="22"/>
      <c r="P62" s="33"/>
      <c r="Q62" s="33"/>
      <c r="R62" s="33"/>
      <c r="S62" s="33"/>
      <c r="T62" s="33"/>
      <c r="U62" s="33"/>
      <c r="V62" s="33"/>
      <c r="W62" s="33"/>
      <c r="X62" s="33"/>
      <c r="Y62" s="33"/>
    </row>
    <row r="63" spans="1:25" ht="12.75">
      <c r="A63" s="10"/>
      <c r="C63" s="4"/>
      <c r="D63" s="3"/>
      <c r="E63" s="3"/>
      <c r="F63" s="4"/>
      <c r="G63" s="4"/>
      <c r="I63" s="6"/>
      <c r="K63" s="14"/>
      <c r="L63" s="12"/>
      <c r="M63" s="22"/>
      <c r="N63" s="22"/>
      <c r="O63" s="22"/>
      <c r="P63" s="33"/>
      <c r="Q63" s="33"/>
      <c r="R63" s="33"/>
      <c r="S63" s="33"/>
      <c r="T63" s="33"/>
      <c r="U63" s="33"/>
      <c r="V63" s="33"/>
      <c r="W63" s="33"/>
      <c r="X63" s="33"/>
      <c r="Y63" s="33"/>
    </row>
    <row r="64" spans="1:25" ht="12.75">
      <c r="A64" s="10"/>
      <c r="C64" s="4"/>
      <c r="D64" s="3"/>
      <c r="E64" s="3"/>
      <c r="F64" s="4"/>
      <c r="G64" s="4"/>
      <c r="I64" s="6"/>
      <c r="K64" s="14"/>
      <c r="L64" s="12"/>
      <c r="M64" s="22"/>
      <c r="N64" s="22"/>
      <c r="O64" s="22"/>
      <c r="P64" s="33"/>
      <c r="Q64" s="33"/>
      <c r="R64" s="33"/>
      <c r="S64" s="33"/>
      <c r="T64" s="33"/>
      <c r="U64" s="33"/>
      <c r="V64" s="33"/>
      <c r="W64" s="33"/>
      <c r="X64" s="33"/>
      <c r="Y64" s="33"/>
    </row>
    <row r="65" spans="1:25" ht="12.75">
      <c r="A65" s="10"/>
      <c r="C65" s="4"/>
      <c r="D65" s="3"/>
      <c r="E65" s="3"/>
      <c r="F65" s="4"/>
      <c r="G65" s="4"/>
      <c r="I65" s="6"/>
      <c r="K65" s="14"/>
      <c r="L65" s="12"/>
      <c r="M65" s="22"/>
      <c r="N65" s="22"/>
      <c r="O65" s="22"/>
      <c r="P65" s="33"/>
      <c r="Q65" s="33"/>
      <c r="R65" s="33"/>
      <c r="S65" s="33"/>
      <c r="T65" s="33"/>
      <c r="U65" s="33"/>
      <c r="V65" s="33"/>
      <c r="W65" s="33"/>
      <c r="X65" s="33"/>
      <c r="Y65" s="33"/>
    </row>
    <row r="66" spans="1:25" ht="12.75">
      <c r="A66" s="10"/>
      <c r="C66" s="4"/>
      <c r="D66" s="3"/>
      <c r="E66" s="3"/>
      <c r="I66" s="6"/>
      <c r="K66" s="14"/>
      <c r="L66" s="12"/>
      <c r="M66" s="22"/>
      <c r="N66" s="22"/>
      <c r="O66" s="22"/>
      <c r="P66" s="33"/>
      <c r="Q66" s="33"/>
      <c r="R66" s="33"/>
      <c r="S66" s="33"/>
      <c r="T66" s="33"/>
      <c r="U66" s="33"/>
      <c r="V66" s="33"/>
      <c r="W66" s="33"/>
      <c r="X66" s="33"/>
      <c r="Y66" s="33"/>
    </row>
    <row r="67" spans="1:25" ht="12.75">
      <c r="A67" s="10"/>
      <c r="C67" s="14"/>
      <c r="D67" s="12"/>
      <c r="E67" s="22"/>
      <c r="F67" s="22"/>
      <c r="G67" s="22"/>
      <c r="I67" s="6"/>
      <c r="K67" s="14"/>
      <c r="L67" s="12"/>
      <c r="M67" s="22"/>
      <c r="N67" s="22"/>
      <c r="O67" s="22"/>
      <c r="P67" s="33"/>
      <c r="Q67" s="33"/>
      <c r="R67" s="33"/>
      <c r="S67" s="33"/>
      <c r="T67" s="33"/>
      <c r="U67" s="33"/>
      <c r="V67" s="33"/>
      <c r="W67" s="33"/>
      <c r="X67" s="33"/>
      <c r="Y67" s="33"/>
    </row>
    <row r="68" spans="1:25" ht="12.75">
      <c r="A68" s="10"/>
      <c r="C68" s="14"/>
      <c r="D68" s="12"/>
      <c r="E68" s="22"/>
      <c r="F68" s="22"/>
      <c r="G68" s="22"/>
      <c r="I68" s="6"/>
      <c r="K68" s="14"/>
      <c r="L68" s="12"/>
      <c r="M68" s="22"/>
      <c r="N68" s="22"/>
      <c r="O68" s="22"/>
      <c r="P68" s="33"/>
      <c r="Q68" s="33"/>
      <c r="R68" s="33"/>
      <c r="S68" s="33"/>
      <c r="T68" s="33"/>
      <c r="U68" s="33"/>
      <c r="V68" s="33"/>
      <c r="W68" s="33"/>
      <c r="X68" s="33"/>
      <c r="Y68" s="33"/>
    </row>
    <row r="69" spans="1:25" ht="12.75">
      <c r="A69" s="10"/>
      <c r="B69" s="6"/>
      <c r="C69" s="6"/>
      <c r="D69" s="6"/>
      <c r="E69" s="6"/>
      <c r="F69" s="6"/>
      <c r="G69" s="6"/>
      <c r="H69" s="6"/>
      <c r="I69" s="6"/>
      <c r="K69" s="14"/>
      <c r="L69" s="12"/>
      <c r="M69" s="22"/>
      <c r="N69" s="22"/>
      <c r="O69" s="22"/>
      <c r="P69" s="33"/>
      <c r="Q69" s="33"/>
      <c r="R69" s="33"/>
      <c r="S69" s="33"/>
      <c r="T69" s="33"/>
      <c r="U69" s="33"/>
      <c r="V69" s="33"/>
      <c r="W69" s="33"/>
      <c r="X69" s="33"/>
      <c r="Y69" s="33"/>
    </row>
    <row r="70" spans="1:37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24"/>
      <c r="L70" s="30"/>
      <c r="M70" s="31"/>
      <c r="N70" s="31"/>
      <c r="O70" s="31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</row>
    <row r="71" spans="1:37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24"/>
      <c r="L71" s="30"/>
      <c r="M71" s="31"/>
      <c r="N71" s="31"/>
      <c r="O71" s="31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</row>
    <row r="72" spans="1:37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24"/>
      <c r="L72" s="30"/>
      <c r="M72" s="31"/>
      <c r="N72" s="31"/>
      <c r="O72" s="31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</row>
    <row r="73" spans="1:37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24"/>
      <c r="L73" s="30"/>
      <c r="M73" s="31"/>
      <c r="N73" s="31"/>
      <c r="O73" s="31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</row>
    <row r="74" spans="1:37" ht="12.75">
      <c r="A74" s="33"/>
      <c r="B74" s="33"/>
      <c r="C74" s="33"/>
      <c r="D74" s="33"/>
      <c r="E74" s="33"/>
      <c r="F74" s="21">
        <f>F23+F24+F27+F31+F35+F36+F38+F40+F43+F46+F47+F30</f>
        <v>43147553722</v>
      </c>
      <c r="G74" s="33"/>
      <c r="H74" s="33"/>
      <c r="I74" s="33"/>
      <c r="J74" s="33"/>
      <c r="K74" s="24"/>
      <c r="L74" s="30"/>
      <c r="M74" s="31"/>
      <c r="N74" s="31"/>
      <c r="O74" s="31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</row>
    <row r="75" spans="1:37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24"/>
      <c r="L75" s="30"/>
      <c r="M75" s="31"/>
      <c r="N75" s="31"/>
      <c r="O75" s="31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</row>
    <row r="76" spans="1:37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24"/>
      <c r="L76" s="30"/>
      <c r="M76" s="31"/>
      <c r="N76" s="31"/>
      <c r="O76" s="31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</row>
    <row r="77" spans="1:37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24"/>
      <c r="L77" s="30"/>
      <c r="M77" s="24"/>
      <c r="N77" s="24"/>
      <c r="O77" s="24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</row>
    <row r="78" spans="1:37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0"/>
      <c r="L78" s="30"/>
      <c r="M78" s="24"/>
      <c r="N78" s="24"/>
      <c r="O78" s="24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</row>
    <row r="79" spans="1:37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4"/>
      <c r="L79" s="33"/>
      <c r="M79" s="33"/>
      <c r="N79" s="33"/>
      <c r="O79" s="33"/>
      <c r="P79" s="33"/>
      <c r="Q79" s="33"/>
      <c r="R79" s="33"/>
      <c r="S79" s="34"/>
      <c r="T79" s="33"/>
      <c r="U79" s="34"/>
      <c r="V79" s="34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</row>
    <row r="80" spans="1:37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4"/>
      <c r="L80" s="33"/>
      <c r="M80" s="33"/>
      <c r="N80" s="33"/>
      <c r="O80" s="33"/>
      <c r="P80" s="33"/>
      <c r="Q80" s="33"/>
      <c r="R80" s="33"/>
      <c r="S80" s="34"/>
      <c r="T80" s="63"/>
      <c r="U80" s="34"/>
      <c r="V80" s="34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</row>
    <row r="81" spans="1:37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4"/>
      <c r="T81" s="33"/>
      <c r="U81" s="33"/>
      <c r="V81" s="34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</row>
    <row r="82" spans="1:37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1"/>
      <c r="T82" s="1"/>
      <c r="U82" s="1"/>
      <c r="V82" s="1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</row>
    <row r="83" spans="1:37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</row>
    <row r="84" spans="1:37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4" t="s">
        <v>26</v>
      </c>
      <c r="T84" s="63" t="s">
        <v>26</v>
      </c>
      <c r="U84" s="35" t="s">
        <v>26</v>
      </c>
      <c r="V84" s="34" t="s">
        <v>26</v>
      </c>
      <c r="W84" s="33" t="s">
        <v>26</v>
      </c>
      <c r="X84" s="33" t="s">
        <v>26</v>
      </c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</row>
    <row r="85" spans="1:37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</row>
    <row r="86" spans="1:37" ht="12.75">
      <c r="A86" s="33"/>
      <c r="B86" s="33"/>
      <c r="C86" s="34"/>
      <c r="D86" s="63"/>
      <c r="E86" s="34"/>
      <c r="F86" s="34"/>
      <c r="G86" s="34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1:37" ht="12.75">
      <c r="A87" s="33"/>
      <c r="B87" s="33"/>
      <c r="C87" s="34"/>
      <c r="D87" s="33"/>
      <c r="E87" s="34"/>
      <c r="F87" s="34"/>
      <c r="G87" s="34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1:37" ht="12.75">
      <c r="A88" s="33"/>
      <c r="B88" s="33"/>
      <c r="C88" s="34"/>
      <c r="D88" s="63"/>
      <c r="E88" s="34"/>
      <c r="F88" s="34"/>
      <c r="G88" s="34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1:37" ht="12.75">
      <c r="A89" s="33"/>
      <c r="B89" s="33"/>
      <c r="C89" s="34"/>
      <c r="D89" s="34"/>
      <c r="E89" s="34"/>
      <c r="F89" s="34"/>
      <c r="G89" s="34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</row>
    <row r="90" spans="1:37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</row>
    <row r="91" spans="1:37" ht="12.75">
      <c r="A91" s="33"/>
      <c r="B91" s="33"/>
      <c r="C91" s="34"/>
      <c r="D91" s="34"/>
      <c r="E91" s="34"/>
      <c r="F91" s="34"/>
      <c r="G91" s="34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1"/>
      <c r="S91" s="1"/>
      <c r="T91" s="1"/>
      <c r="U91" s="1"/>
      <c r="V91" s="1"/>
      <c r="W91" s="1"/>
      <c r="X91" s="1"/>
      <c r="Y91" s="1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</row>
    <row r="92" spans="1:37" ht="12.75">
      <c r="A92" s="33"/>
      <c r="B92" s="33"/>
      <c r="C92" s="33"/>
      <c r="D92" s="34"/>
      <c r="E92" s="34"/>
      <c r="F92" s="34"/>
      <c r="G92" s="34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1"/>
      <c r="S92" s="1"/>
      <c r="T92" s="1"/>
      <c r="U92" s="1"/>
      <c r="V92" s="1"/>
      <c r="W92" s="1"/>
      <c r="X92" s="1"/>
      <c r="Y92" s="1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</row>
    <row r="93" spans="1:37" ht="12.75">
      <c r="A93" s="33"/>
      <c r="B93" s="33"/>
      <c r="C93" s="34"/>
      <c r="D93" s="34"/>
      <c r="E93" s="34"/>
      <c r="F93" s="34"/>
      <c r="G93" s="34"/>
      <c r="H93" s="33"/>
      <c r="I93" s="33"/>
      <c r="J93" s="33"/>
      <c r="K93" s="34"/>
      <c r="L93" s="33"/>
      <c r="M93" s="34"/>
      <c r="N93" s="34"/>
      <c r="O93" s="34"/>
      <c r="P93" s="33"/>
      <c r="Q93" s="33"/>
      <c r="R93" s="1"/>
      <c r="S93" s="1"/>
      <c r="T93" s="1"/>
      <c r="U93" s="1"/>
      <c r="V93" s="1"/>
      <c r="W93" s="1"/>
      <c r="X93" s="1"/>
      <c r="Y93" s="1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</row>
    <row r="94" spans="1:37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4"/>
      <c r="L94" s="63"/>
      <c r="M94" s="34"/>
      <c r="N94" s="34"/>
      <c r="O94" s="34"/>
      <c r="P94" s="33"/>
      <c r="Q94" s="33"/>
      <c r="R94" s="1"/>
      <c r="S94" s="1"/>
      <c r="T94" s="1"/>
      <c r="U94" s="1"/>
      <c r="V94" s="1"/>
      <c r="W94" s="1"/>
      <c r="X94" s="1"/>
      <c r="Y94" s="1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</row>
    <row r="95" spans="1:37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1"/>
      <c r="S95" s="1"/>
      <c r="T95" s="1"/>
      <c r="U95" s="1"/>
      <c r="V95" s="1"/>
      <c r="W95" s="1"/>
      <c r="X95" s="1"/>
      <c r="Y95" s="1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1:37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1"/>
      <c r="S96" s="1"/>
      <c r="T96" s="1"/>
      <c r="U96" s="1"/>
      <c r="V96" s="1"/>
      <c r="W96" s="1"/>
      <c r="X96" s="1"/>
      <c r="Y96" s="1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1:37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1"/>
      <c r="S97" s="1"/>
      <c r="T97" s="1"/>
      <c r="U97" s="1"/>
      <c r="V97" s="1"/>
      <c r="W97" s="1"/>
      <c r="X97" s="1"/>
      <c r="Y97" s="1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1:37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1"/>
      <c r="S98" s="1"/>
      <c r="T98" s="1"/>
      <c r="U98" s="1"/>
      <c r="V98" s="1"/>
      <c r="W98" s="1"/>
      <c r="X98" s="1"/>
      <c r="Y98" s="1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1:3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1:3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1:3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1:3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1:3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</row>
    <row r="104" spans="1:3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</row>
    <row r="105" spans="1:3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</row>
    <row r="106" spans="1:3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</row>
    <row r="107" spans="1:3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</row>
    <row r="108" spans="1:3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</row>
    <row r="109" spans="1:3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</row>
    <row r="110" spans="1:3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</row>
    <row r="111" spans="1:3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</row>
    <row r="112" spans="1:3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</row>
    <row r="113" spans="1:3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</row>
    <row r="114" spans="1:3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</row>
    <row r="115" spans="1:3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</row>
    <row r="116" spans="1:3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</row>
    <row r="117" spans="1:3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</row>
    <row r="118" spans="1:3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</row>
    <row r="119" spans="1:3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</row>
    <row r="120" spans="1:3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</row>
    <row r="121" spans="1:3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</row>
    <row r="122" spans="1:3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</row>
    <row r="123" spans="1:3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</row>
    <row r="124" spans="1:3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</row>
    <row r="125" spans="1:3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</row>
    <row r="126" spans="1:3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</row>
    <row r="127" spans="1:3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</row>
    <row r="128" spans="1:3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</row>
    <row r="129" spans="1:3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</row>
    <row r="130" spans="1:3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</row>
    <row r="131" spans="1:3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</row>
    <row r="132" spans="1:3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</row>
    <row r="133" spans="1:3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</row>
    <row r="134" spans="1:3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</row>
    <row r="135" spans="1:3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</row>
    <row r="136" spans="1:3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</row>
    <row r="137" spans="1:3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</row>
    <row r="138" spans="1:3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</row>
    <row r="139" spans="1:3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</row>
    <row r="140" spans="1:3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</row>
    <row r="141" spans="1:3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</row>
    <row r="142" spans="1:3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</row>
    <row r="143" spans="1:3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</row>
    <row r="144" spans="1:3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</row>
    <row r="145" spans="1:3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</row>
    <row r="146" spans="1:3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</row>
    <row r="147" spans="1:3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</row>
    <row r="148" spans="1:3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</row>
    <row r="149" spans="1:3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</row>
    <row r="150" spans="1:18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</sheetData>
  <mergeCells count="7">
    <mergeCell ref="U29:V29"/>
    <mergeCell ref="C17:F17"/>
    <mergeCell ref="K5:N5"/>
    <mergeCell ref="S5:V5"/>
    <mergeCell ref="E20:F20"/>
    <mergeCell ref="M11:N11"/>
    <mergeCell ref="U14:V14"/>
  </mergeCells>
  <printOptions horizontalCentered="1"/>
  <pageMargins left="0.64" right="0.275590551181102" top="1.09" bottom="0.984251968503937" header="0.511811023622047" footer="0.511811023622047"/>
  <pageSetup fitToHeight="1" fitToWidth="1" horizontalDpi="300" verticalDpi="300" orientation="portrait" paperSize="9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2">
    <pageSetUpPr fitToPage="1"/>
  </sheetPr>
  <dimension ref="A1:J81"/>
  <sheetViews>
    <sheetView workbookViewId="0" topLeftCell="A1">
      <selection activeCell="C53" sqref="C53:F56"/>
    </sheetView>
  </sheetViews>
  <sheetFormatPr defaultColWidth="9.140625" defaultRowHeight="12.75"/>
  <cols>
    <col min="1" max="1" width="2.00390625" style="64" customWidth="1"/>
    <col min="2" max="2" width="15.140625" style="64" customWidth="1"/>
    <col min="3" max="3" width="51.7109375" style="64" customWidth="1"/>
    <col min="4" max="4" width="5.8515625" style="64" customWidth="1"/>
    <col min="5" max="5" width="23.7109375" style="64" customWidth="1"/>
    <col min="6" max="6" width="25.140625" style="64" customWidth="1"/>
    <col min="7" max="7" width="4.140625" style="64" customWidth="1"/>
    <col min="8" max="8" width="4.00390625" style="64" customWidth="1"/>
    <col min="9" max="9" width="3.57421875" style="64" customWidth="1"/>
    <col min="10" max="10" width="2.7109375" style="64" customWidth="1"/>
    <col min="11" max="12" width="1.1484375" style="64" customWidth="1"/>
    <col min="13" max="13" width="49.28125" style="64" customWidth="1"/>
    <col min="14" max="16384" width="8.7109375" style="64" customWidth="1"/>
  </cols>
  <sheetData>
    <row r="1" spans="1:10" ht="12.75">
      <c r="A1" s="70"/>
      <c r="B1" s="70"/>
      <c r="C1" s="71"/>
      <c r="D1" s="72"/>
      <c r="E1" s="72"/>
      <c r="F1" s="72"/>
      <c r="G1" s="73"/>
      <c r="H1" s="73"/>
      <c r="I1" s="73"/>
      <c r="J1" s="73"/>
    </row>
    <row r="2" spans="1:10" ht="12.75">
      <c r="A2" s="73"/>
      <c r="J2" s="73"/>
    </row>
    <row r="3" spans="1:10" ht="12.75">
      <c r="A3" s="73"/>
      <c r="C3" s="232" t="s">
        <v>144</v>
      </c>
      <c r="D3" s="232"/>
      <c r="E3" s="232"/>
      <c r="F3" s="232"/>
      <c r="I3" s="74"/>
      <c r="J3" s="73"/>
    </row>
    <row r="4" spans="1:10" ht="12.75">
      <c r="A4" s="73"/>
      <c r="C4" s="232" t="s">
        <v>62</v>
      </c>
      <c r="D4" s="232"/>
      <c r="E4" s="232"/>
      <c r="F4" s="232"/>
      <c r="I4" s="74"/>
      <c r="J4" s="73"/>
    </row>
    <row r="5" spans="1:10" ht="12.75">
      <c r="A5" s="73"/>
      <c r="I5" s="74"/>
      <c r="J5" s="73"/>
    </row>
    <row r="6" spans="1:10" ht="13.5" thickBot="1">
      <c r="A6" s="73"/>
      <c r="C6" s="65" t="s">
        <v>27</v>
      </c>
      <c r="F6" s="66" t="s">
        <v>41</v>
      </c>
      <c r="I6" s="74"/>
      <c r="J6" s="73"/>
    </row>
    <row r="7" spans="1:10" ht="13.5" thickTop="1">
      <c r="A7" s="73"/>
      <c r="C7" s="230" t="s">
        <v>145</v>
      </c>
      <c r="D7" s="76" t="s">
        <v>63</v>
      </c>
      <c r="E7" s="228" t="s">
        <v>146</v>
      </c>
      <c r="F7" s="229"/>
      <c r="I7" s="74"/>
      <c r="J7" s="73"/>
    </row>
    <row r="8" spans="1:10" ht="13.5" thickBot="1">
      <c r="A8" s="73"/>
      <c r="C8" s="231"/>
      <c r="D8" s="77" t="s">
        <v>64</v>
      </c>
      <c r="E8" s="77" t="s">
        <v>147</v>
      </c>
      <c r="F8" s="131" t="s">
        <v>148</v>
      </c>
      <c r="I8" s="74"/>
      <c r="J8" s="73"/>
    </row>
    <row r="9" spans="1:10" ht="14.25" thickBot="1" thickTop="1">
      <c r="A9" s="73"/>
      <c r="C9" s="78" t="s">
        <v>2</v>
      </c>
      <c r="D9" s="79" t="s">
        <v>3</v>
      </c>
      <c r="E9" s="79">
        <v>1</v>
      </c>
      <c r="F9" s="80">
        <v>2</v>
      </c>
      <c r="I9" s="74"/>
      <c r="J9" s="73"/>
    </row>
    <row r="10" spans="1:10" ht="16.5" thickTop="1">
      <c r="A10" s="73"/>
      <c r="C10" s="199" t="s">
        <v>149</v>
      </c>
      <c r="D10" s="132" t="s">
        <v>23</v>
      </c>
      <c r="E10" s="177">
        <v>1119635869</v>
      </c>
      <c r="F10" s="178">
        <v>1666101190</v>
      </c>
      <c r="I10" s="74"/>
      <c r="J10" s="73"/>
    </row>
    <row r="11" spans="1:10" ht="15.75">
      <c r="A11" s="73"/>
      <c r="C11" s="200" t="s">
        <v>150</v>
      </c>
      <c r="D11" s="133" t="s">
        <v>28</v>
      </c>
      <c r="E11" s="179">
        <v>194242</v>
      </c>
      <c r="F11" s="168">
        <v>266337</v>
      </c>
      <c r="I11" s="74"/>
      <c r="J11" s="73"/>
    </row>
    <row r="12" spans="1:10" ht="15.75">
      <c r="A12" s="73"/>
      <c r="C12" s="200" t="s">
        <v>151</v>
      </c>
      <c r="D12" s="133" t="s">
        <v>29</v>
      </c>
      <c r="E12" s="179">
        <v>583972427</v>
      </c>
      <c r="F12" s="168">
        <v>932642082</v>
      </c>
      <c r="I12" s="74"/>
      <c r="J12" s="73"/>
    </row>
    <row r="13" spans="1:10" ht="15.75">
      <c r="A13" s="73"/>
      <c r="C13" s="200" t="s">
        <v>152</v>
      </c>
      <c r="D13" s="134" t="s">
        <v>30</v>
      </c>
      <c r="E13" s="180">
        <v>1236495</v>
      </c>
      <c r="F13" s="168">
        <v>1252589</v>
      </c>
      <c r="G13" s="66" t="str">
        <f>IF(E13=SUM(E14:E16),"OK","Err")</f>
        <v>OK</v>
      </c>
      <c r="H13" s="66" t="str">
        <f>IF(F13=SUM(F14:F16),"OK","Err")</f>
        <v>OK</v>
      </c>
      <c r="I13" s="74"/>
      <c r="J13" s="73"/>
    </row>
    <row r="14" spans="1:10" ht="15.75">
      <c r="A14" s="73"/>
      <c r="C14" s="200" t="s">
        <v>153</v>
      </c>
      <c r="D14" s="134" t="s">
        <v>31</v>
      </c>
      <c r="E14" s="179">
        <v>0</v>
      </c>
      <c r="F14" s="168">
        <v>0</v>
      </c>
      <c r="I14" s="74"/>
      <c r="J14" s="73"/>
    </row>
    <row r="15" spans="1:10" ht="15.75">
      <c r="A15" s="73"/>
      <c r="C15" s="200" t="s">
        <v>154</v>
      </c>
      <c r="D15" s="134" t="s">
        <v>32</v>
      </c>
      <c r="E15" s="179">
        <v>1236495</v>
      </c>
      <c r="F15" s="168">
        <v>1252589</v>
      </c>
      <c r="I15" s="74"/>
      <c r="J15" s="73"/>
    </row>
    <row r="16" spans="1:10" ht="15.75">
      <c r="A16" s="73"/>
      <c r="C16" s="200" t="s">
        <v>155</v>
      </c>
      <c r="D16" s="134" t="s">
        <v>33</v>
      </c>
      <c r="E16" s="179">
        <v>0</v>
      </c>
      <c r="F16" s="168">
        <v>0</v>
      </c>
      <c r="I16" s="74"/>
      <c r="J16" s="73"/>
    </row>
    <row r="17" spans="1:10" ht="15.75">
      <c r="A17" s="73"/>
      <c r="C17" s="200" t="s">
        <v>156</v>
      </c>
      <c r="D17" s="134" t="s">
        <v>34</v>
      </c>
      <c r="E17" s="179">
        <v>416237948</v>
      </c>
      <c r="F17" s="168">
        <v>510267569</v>
      </c>
      <c r="I17" s="74"/>
      <c r="J17" s="73"/>
    </row>
    <row r="18" spans="1:10" ht="15.75">
      <c r="A18" s="73"/>
      <c r="C18" s="200" t="s">
        <v>157</v>
      </c>
      <c r="D18" s="134" t="s">
        <v>35</v>
      </c>
      <c r="E18" s="179">
        <v>29771291</v>
      </c>
      <c r="F18" s="168">
        <v>41647347</v>
      </c>
      <c r="I18" s="74"/>
      <c r="J18" s="73"/>
    </row>
    <row r="19" spans="1:10" ht="15.75">
      <c r="A19" s="73"/>
      <c r="C19" s="200" t="s">
        <v>158</v>
      </c>
      <c r="D19" s="134" t="s">
        <v>12</v>
      </c>
      <c r="E19" s="179">
        <v>143617098</v>
      </c>
      <c r="F19" s="168">
        <v>186874248</v>
      </c>
      <c r="I19" s="74"/>
      <c r="J19" s="73"/>
    </row>
    <row r="20" spans="1:10" ht="15.75">
      <c r="A20" s="73"/>
      <c r="C20" s="200" t="s">
        <v>159</v>
      </c>
      <c r="D20" s="134" t="s">
        <v>13</v>
      </c>
      <c r="E20" s="179">
        <v>35772954</v>
      </c>
      <c r="F20" s="168">
        <v>67249510</v>
      </c>
      <c r="I20" s="74"/>
      <c r="J20" s="73"/>
    </row>
    <row r="21" spans="1:10" ht="15.75">
      <c r="A21" s="73"/>
      <c r="C21" s="200" t="s">
        <v>160</v>
      </c>
      <c r="D21" s="134" t="s">
        <v>14</v>
      </c>
      <c r="E21" s="179">
        <v>425203257</v>
      </c>
      <c r="F21" s="168">
        <v>563263552</v>
      </c>
      <c r="G21" s="66" t="str">
        <f>IF(E21=E22+E26,"OK","Err")</f>
        <v>OK</v>
      </c>
      <c r="H21" s="66" t="str">
        <f>IF(F21=F22+F26,"OK","Err")</f>
        <v>OK</v>
      </c>
      <c r="I21" s="123"/>
      <c r="J21" s="73"/>
    </row>
    <row r="22" spans="1:10" ht="15.75">
      <c r="A22" s="73"/>
      <c r="C22" s="200" t="s">
        <v>161</v>
      </c>
      <c r="D22" s="134" t="s">
        <v>36</v>
      </c>
      <c r="E22" s="179">
        <v>221452703</v>
      </c>
      <c r="F22" s="168">
        <v>303527877</v>
      </c>
      <c r="I22" s="74"/>
      <c r="J22" s="73"/>
    </row>
    <row r="23" spans="1:10" ht="15.75">
      <c r="A23" s="73"/>
      <c r="C23" s="200" t="s">
        <v>162</v>
      </c>
      <c r="D23" s="134" t="s">
        <v>37</v>
      </c>
      <c r="E23" s="179">
        <v>163178786</v>
      </c>
      <c r="F23" s="168">
        <v>224118305</v>
      </c>
      <c r="I23" s="74"/>
      <c r="J23" s="73"/>
    </row>
    <row r="24" spans="1:10" ht="15.75">
      <c r="A24" s="73"/>
      <c r="C24" s="200" t="s">
        <v>163</v>
      </c>
      <c r="D24" s="134" t="s">
        <v>24</v>
      </c>
      <c r="E24" s="179">
        <v>47016548</v>
      </c>
      <c r="F24" s="168">
        <v>62059507</v>
      </c>
      <c r="I24" s="74"/>
      <c r="J24" s="73"/>
    </row>
    <row r="25" spans="1:10" ht="15.75">
      <c r="A25" s="73"/>
      <c r="C25" s="200" t="s">
        <v>164</v>
      </c>
      <c r="D25" s="134" t="s">
        <v>38</v>
      </c>
      <c r="E25" s="179">
        <v>31762259</v>
      </c>
      <c r="F25" s="168">
        <v>44823754</v>
      </c>
      <c r="I25" s="74"/>
      <c r="J25" s="73"/>
    </row>
    <row r="26" spans="1:10" ht="15.75">
      <c r="A26" s="73"/>
      <c r="C26" s="200" t="s">
        <v>165</v>
      </c>
      <c r="D26" s="134" t="s">
        <v>39</v>
      </c>
      <c r="E26" s="179">
        <v>203750554</v>
      </c>
      <c r="F26" s="168">
        <v>259735675</v>
      </c>
      <c r="I26" s="74"/>
      <c r="J26" s="73"/>
    </row>
    <row r="27" spans="1:10" ht="15.75">
      <c r="A27" s="73"/>
      <c r="C27" s="201" t="s">
        <v>166</v>
      </c>
      <c r="D27" s="134" t="s">
        <v>25</v>
      </c>
      <c r="E27" s="179">
        <v>53807621</v>
      </c>
      <c r="F27" s="168">
        <v>64160911</v>
      </c>
      <c r="I27" s="74"/>
      <c r="J27" s="73"/>
    </row>
    <row r="28" spans="1:10" ht="15.75">
      <c r="A28" s="73"/>
      <c r="C28" s="200" t="s">
        <v>167</v>
      </c>
      <c r="D28" s="135">
        <v>100</v>
      </c>
      <c r="E28" s="179">
        <v>32642028</v>
      </c>
      <c r="F28" s="168">
        <v>61502371</v>
      </c>
      <c r="I28" s="74"/>
      <c r="J28" s="73"/>
    </row>
    <row r="29" spans="1:10" ht="25.5">
      <c r="A29" s="73"/>
      <c r="C29" s="200" t="s">
        <v>168</v>
      </c>
      <c r="D29" s="135">
        <v>110</v>
      </c>
      <c r="E29" s="179">
        <v>587552873</v>
      </c>
      <c r="F29" s="168">
        <v>998047965</v>
      </c>
      <c r="I29" s="74"/>
      <c r="J29" s="73"/>
    </row>
    <row r="30" spans="1:10" ht="25.5">
      <c r="A30" s="73"/>
      <c r="C30" s="201" t="s">
        <v>169</v>
      </c>
      <c r="D30" s="135">
        <v>120</v>
      </c>
      <c r="E30" s="179">
        <v>491700877</v>
      </c>
      <c r="F30" s="168">
        <v>849145050</v>
      </c>
      <c r="I30" s="74"/>
      <c r="J30" s="73"/>
    </row>
    <row r="31" spans="1:10" ht="25.5">
      <c r="A31" s="73"/>
      <c r="C31" s="200" t="s">
        <v>170</v>
      </c>
      <c r="D31" s="135">
        <v>130</v>
      </c>
      <c r="E31" s="179">
        <v>0</v>
      </c>
      <c r="F31" s="168">
        <v>894837</v>
      </c>
      <c r="I31" s="74"/>
      <c r="J31" s="73"/>
    </row>
    <row r="32" spans="1:10" ht="38.25">
      <c r="A32" s="73"/>
      <c r="C32" s="200" t="s">
        <v>171</v>
      </c>
      <c r="D32" s="135">
        <v>140</v>
      </c>
      <c r="E32" s="179">
        <v>1803551</v>
      </c>
      <c r="F32" s="168">
        <v>80235</v>
      </c>
      <c r="I32" s="74"/>
      <c r="J32" s="73"/>
    </row>
    <row r="33" spans="1:10" ht="15.75">
      <c r="A33" s="73"/>
      <c r="C33" s="202" t="s">
        <v>172</v>
      </c>
      <c r="D33" s="136"/>
      <c r="E33" s="181"/>
      <c r="F33" s="165"/>
      <c r="I33" s="74"/>
      <c r="J33" s="73"/>
    </row>
    <row r="34" spans="1:10" ht="15.75">
      <c r="A34" s="73"/>
      <c r="C34" s="203" t="s">
        <v>40</v>
      </c>
      <c r="D34" s="135">
        <v>153</v>
      </c>
      <c r="E34" s="179">
        <v>497055295</v>
      </c>
      <c r="F34" s="168">
        <v>618811326</v>
      </c>
      <c r="G34" s="64" t="str">
        <f>IF(E34=IF(E10-E12+E13+E17-E18+E19+E20-E21-E27-E28-E29+E30-E31+E32&gt;=0,E10-E12+E13+E17-E18+E19+E20-E21-E27-E28-E29+E30-E31+E32,0),"OK","Err")</f>
        <v>OK</v>
      </c>
      <c r="H34" s="64" t="str">
        <f>IF(F34=IF(F10-F12+F13+F17-F18+F19+F20-F21-F27-F28-F29+F30-F31+F32&gt;=0,F10-F12+F13+F17-F18+F19+F20-F21-F27-F28-F29+F30-F31+F32,0),"OK","Err")</f>
        <v>OK</v>
      </c>
      <c r="I34" s="74"/>
      <c r="J34" s="73"/>
    </row>
    <row r="35" spans="1:10" ht="15.75">
      <c r="A35" s="73"/>
      <c r="C35" s="203" t="s">
        <v>173</v>
      </c>
      <c r="D35" s="135">
        <v>156</v>
      </c>
      <c r="E35" s="179">
        <v>0</v>
      </c>
      <c r="F35" s="168"/>
      <c r="G35" s="74" t="str">
        <f>IF(E35=IF(E10-E12+E13+E17-E18+E19+E20-E21-E27-E28-E29+E30-E31+E32&lt;0,-(E10-E12+E13+E17-E18+E19+E20-E21-E27-E28-E29+E30-E31+E32),0),"OK","Err")</f>
        <v>OK</v>
      </c>
      <c r="H35" s="74" t="str">
        <f>IF(F35=IF(F10-F12+F13+F17-F18+F19+F20-F21-F27-F28-F29+F30-F31+F32&lt;0,-(F10-F12+F13+F17-F18+F19+F20-F21-F27-F28-F29+F30-F31+F32),0),"OK","Err")</f>
        <v>OK</v>
      </c>
      <c r="I35" s="74"/>
      <c r="J35" s="73"/>
    </row>
    <row r="36" spans="1:10" ht="15.75">
      <c r="A36" s="73"/>
      <c r="C36" s="204" t="s">
        <v>174</v>
      </c>
      <c r="D36" s="137">
        <v>160</v>
      </c>
      <c r="E36" s="182">
        <v>0</v>
      </c>
      <c r="F36" s="166">
        <v>0</v>
      </c>
      <c r="I36" s="74"/>
      <c r="J36" s="73"/>
    </row>
    <row r="37" spans="1:10" ht="15.75">
      <c r="A37" s="73"/>
      <c r="C37" s="205" t="s">
        <v>175</v>
      </c>
      <c r="D37" s="147">
        <v>170</v>
      </c>
      <c r="E37" s="182">
        <v>0</v>
      </c>
      <c r="F37" s="166">
        <v>0</v>
      </c>
      <c r="I37" s="74"/>
      <c r="J37" s="73"/>
    </row>
    <row r="38" spans="1:10" ht="15.75">
      <c r="A38" s="73"/>
      <c r="C38" s="206" t="s">
        <v>176</v>
      </c>
      <c r="D38" s="138"/>
      <c r="E38" s="183"/>
      <c r="F38" s="184"/>
      <c r="I38" s="74"/>
      <c r="J38" s="73"/>
    </row>
    <row r="39" spans="1:10" ht="15.75">
      <c r="A39" s="73"/>
      <c r="C39" s="207" t="s">
        <v>40</v>
      </c>
      <c r="D39" s="139">
        <v>183</v>
      </c>
      <c r="E39" s="182">
        <v>0</v>
      </c>
      <c r="F39" s="166">
        <v>0</v>
      </c>
      <c r="G39" s="64" t="str">
        <f>IF(E39=IF(E36-E37&gt;=0,E36-E37,0),"OK","Err")</f>
        <v>OK</v>
      </c>
      <c r="H39" s="64" t="str">
        <f>IF(F39=IF(F36-F37&gt;=0,F36-F37,0),"OK","Err")</f>
        <v>OK</v>
      </c>
      <c r="I39" s="74"/>
      <c r="J39" s="73"/>
    </row>
    <row r="40" spans="1:10" ht="15.75">
      <c r="A40" s="73"/>
      <c r="C40" s="207" t="s">
        <v>173</v>
      </c>
      <c r="D40" s="139">
        <v>186</v>
      </c>
      <c r="E40" s="182">
        <v>0</v>
      </c>
      <c r="F40" s="166">
        <v>0</v>
      </c>
      <c r="G40" s="64" t="str">
        <f>IF(E40=IF(E36-E37&lt;0,-(E36-E37),0),"OK","Err")</f>
        <v>OK</v>
      </c>
      <c r="H40" s="64" t="str">
        <f>IF(F40=IF(F36-F37&lt;0,-(F36-F37),0),"OK","Err")</f>
        <v>OK</v>
      </c>
      <c r="I40" s="74"/>
      <c r="J40" s="73"/>
    </row>
    <row r="41" spans="1:10" ht="15.75">
      <c r="A41" s="73"/>
      <c r="C41" s="208" t="s">
        <v>177</v>
      </c>
      <c r="D41" s="140">
        <v>190</v>
      </c>
      <c r="E41" s="182">
        <v>3830950244</v>
      </c>
      <c r="F41" s="166">
        <v>7201589212</v>
      </c>
      <c r="I41" s="74"/>
      <c r="J41" s="73"/>
    </row>
    <row r="42" spans="1:10" ht="15.75">
      <c r="A42" s="73"/>
      <c r="B42" s="123"/>
      <c r="C42" s="208" t="s">
        <v>178</v>
      </c>
      <c r="D42" s="140">
        <v>200</v>
      </c>
      <c r="E42" s="182">
        <v>3333894950</v>
      </c>
      <c r="F42" s="166">
        <v>6582777886</v>
      </c>
      <c r="I42" s="74"/>
      <c r="J42" s="73"/>
    </row>
    <row r="43" spans="1:10" ht="15.75">
      <c r="A43" s="73"/>
      <c r="C43" s="208" t="s">
        <v>179</v>
      </c>
      <c r="D43" s="141"/>
      <c r="E43" s="181"/>
      <c r="F43" s="185"/>
      <c r="G43" s="123"/>
      <c r="H43" s="123"/>
      <c r="I43" s="74"/>
      <c r="J43" s="73"/>
    </row>
    <row r="44" spans="1:10" ht="15.75">
      <c r="A44" s="73"/>
      <c r="C44" s="209" t="s">
        <v>40</v>
      </c>
      <c r="D44" s="140">
        <v>213</v>
      </c>
      <c r="E44" s="179">
        <v>497055294</v>
      </c>
      <c r="F44" s="168">
        <v>618811326</v>
      </c>
      <c r="G44" s="123" t="str">
        <f>IF(E44=IF(E41-E42&gt;=0,E41-E42,0),"OK","Err")</f>
        <v>OK</v>
      </c>
      <c r="H44" s="123" t="str">
        <f>IF(F44=IF(F41-F42&gt;=0,F41-F42,0),"OK","Err")</f>
        <v>OK</v>
      </c>
      <c r="I44" s="74"/>
      <c r="J44" s="143"/>
    </row>
    <row r="45" spans="1:10" ht="15.75">
      <c r="A45" s="73"/>
      <c r="C45" s="209" t="s">
        <v>173</v>
      </c>
      <c r="D45" s="140">
        <v>216</v>
      </c>
      <c r="E45" s="182">
        <v>0</v>
      </c>
      <c r="F45" s="166">
        <v>0</v>
      </c>
      <c r="G45" s="64" t="str">
        <f>IF(E45=IF(E41-E42&lt;0,-(E41-E42),0),"OK","Err")</f>
        <v>OK</v>
      </c>
      <c r="H45" s="64" t="str">
        <f>IF(F45=IF(F41-F42&lt;0,-(F41-F42),0),"OK","Err")</f>
        <v>OK</v>
      </c>
      <c r="J45" s="143"/>
    </row>
    <row r="46" spans="1:10" ht="15.75">
      <c r="A46" s="73"/>
      <c r="C46" s="210" t="s">
        <v>180</v>
      </c>
      <c r="D46" s="142">
        <v>220</v>
      </c>
      <c r="E46" s="182">
        <v>79858032</v>
      </c>
      <c r="F46" s="166">
        <v>104025924</v>
      </c>
      <c r="J46" s="143"/>
    </row>
    <row r="47" spans="1:10" ht="15.75">
      <c r="A47" s="73"/>
      <c r="C47" s="213" t="s">
        <v>181</v>
      </c>
      <c r="D47" s="144">
        <v>230</v>
      </c>
      <c r="E47" s="182">
        <v>0</v>
      </c>
      <c r="F47" s="166">
        <v>0</v>
      </c>
      <c r="I47" s="74"/>
      <c r="J47" s="73"/>
    </row>
    <row r="48" spans="1:10" ht="15.75">
      <c r="A48" s="73"/>
      <c r="C48" s="208" t="s">
        <v>182</v>
      </c>
      <c r="D48" s="141"/>
      <c r="E48" s="186"/>
      <c r="F48" s="187"/>
      <c r="I48" s="74"/>
      <c r="J48" s="73"/>
    </row>
    <row r="49" spans="1:10" ht="15.75">
      <c r="A49" s="73"/>
      <c r="C49" s="214" t="s">
        <v>40</v>
      </c>
      <c r="D49" s="145">
        <v>243</v>
      </c>
      <c r="E49" s="182">
        <v>417197262</v>
      </c>
      <c r="F49" s="166">
        <v>514785402</v>
      </c>
      <c r="G49" s="64" t="str">
        <f>IF(E49=IF(E44-E45-E46-E47&gt;=0,E44-E45-E46-E47,0),"OK","Err")</f>
        <v>OK</v>
      </c>
      <c r="H49" s="64" t="str">
        <f>IF(F49=IF(F44-F45-F46-F47&gt;=0,F44-F45-F46-F47,0),"OK","Err")</f>
        <v>OK</v>
      </c>
      <c r="I49" s="74"/>
      <c r="J49" s="73"/>
    </row>
    <row r="50" spans="1:10" ht="16.5" thickBot="1">
      <c r="A50" s="73"/>
      <c r="C50" s="215" t="s">
        <v>173</v>
      </c>
      <c r="D50" s="146">
        <v>246</v>
      </c>
      <c r="E50" s="188">
        <v>0</v>
      </c>
      <c r="F50" s="167">
        <v>0</v>
      </c>
      <c r="G50" s="64" t="str">
        <f>IF(E50=IF(E44-E45-E46-E47&lt;0,-(E44-E45-E46-E47),0),"OK","Err")</f>
        <v>OK</v>
      </c>
      <c r="H50" s="64" t="str">
        <f>IF(F50=IF(F44-F45-F46-F47&lt;0,-(F44-F45-F46-F47),0),"OK","Err")</f>
        <v>OK</v>
      </c>
      <c r="I50" s="74"/>
      <c r="J50" s="73"/>
    </row>
    <row r="51" spans="1:10" ht="13.5" thickTop="1">
      <c r="A51" s="73"/>
      <c r="G51" s="64" t="str">
        <f>IF(E49-E50=E44-E45-E46-E47,"OK","Err")</f>
        <v>OK</v>
      </c>
      <c r="H51" s="64" t="str">
        <f>IF(F49-F50=F44-F45-F46-F47,"OK","Err")</f>
        <v>OK</v>
      </c>
      <c r="I51" s="74"/>
      <c r="J51" s="73"/>
    </row>
    <row r="52" spans="1:10" ht="12.75">
      <c r="A52" s="73"/>
      <c r="I52" s="74"/>
      <c r="J52" s="73"/>
    </row>
    <row r="53" spans="1:10" ht="12.75">
      <c r="A53" s="73"/>
      <c r="C53" s="4" t="s">
        <v>11</v>
      </c>
      <c r="D53" s="2"/>
      <c r="E53" s="3" t="s">
        <v>137</v>
      </c>
      <c r="F53" s="3"/>
      <c r="I53" s="74"/>
      <c r="J53" s="73"/>
    </row>
    <row r="54" spans="1:10" ht="12.75">
      <c r="A54" s="73"/>
      <c r="C54" s="4" t="s">
        <v>138</v>
      </c>
      <c r="D54" s="2"/>
      <c r="E54" s="3" t="s">
        <v>139</v>
      </c>
      <c r="F54" s="3"/>
      <c r="I54" s="74"/>
      <c r="J54" s="73"/>
    </row>
    <row r="55" spans="1:10" ht="12.75">
      <c r="A55" s="73"/>
      <c r="C55" s="4" t="s">
        <v>140</v>
      </c>
      <c r="D55" s="2"/>
      <c r="E55" s="3" t="s">
        <v>141</v>
      </c>
      <c r="F55" s="3"/>
      <c r="I55" s="74"/>
      <c r="J55" s="73"/>
    </row>
    <row r="56" spans="1:10" ht="12.75">
      <c r="A56" s="73"/>
      <c r="C56" s="4" t="s">
        <v>142</v>
      </c>
      <c r="D56" s="2"/>
      <c r="E56" s="3" t="s">
        <v>143</v>
      </c>
      <c r="F56" s="3"/>
      <c r="J56" s="73"/>
    </row>
    <row r="57" spans="1:10" ht="12.75">
      <c r="A57" s="73"/>
      <c r="C57" s="4"/>
      <c r="D57" s="2"/>
      <c r="E57" s="3"/>
      <c r="F57" s="3"/>
      <c r="J57" s="73"/>
    </row>
    <row r="58" spans="1:10" ht="12.75">
      <c r="A58" s="73"/>
      <c r="C58" s="4" t="s">
        <v>48</v>
      </c>
      <c r="D58" s="2"/>
      <c r="E58" s="224" t="s">
        <v>49</v>
      </c>
      <c r="F58" s="224"/>
      <c r="J58" s="73"/>
    </row>
    <row r="59" spans="1:10" ht="12.75">
      <c r="A59" s="73"/>
      <c r="C59" s="4"/>
      <c r="D59" s="2"/>
      <c r="E59" s="3"/>
      <c r="F59" s="3"/>
      <c r="J59" s="73"/>
    </row>
    <row r="60" spans="1:10" ht="12.75">
      <c r="A60" s="73"/>
      <c r="C60" s="4"/>
      <c r="D60" s="2"/>
      <c r="E60" s="3"/>
      <c r="F60" s="3"/>
      <c r="J60" s="73"/>
    </row>
    <row r="61" spans="1:10" ht="12.75">
      <c r="A61" s="73"/>
      <c r="C61" s="4"/>
      <c r="D61" s="2"/>
      <c r="E61" s="3"/>
      <c r="F61" s="3"/>
      <c r="J61" s="73"/>
    </row>
    <row r="62" spans="1:10" ht="12.75">
      <c r="A62" s="73"/>
      <c r="C62" s="4"/>
      <c r="D62" s="2"/>
      <c r="E62" s="3"/>
      <c r="F62" s="3"/>
      <c r="J62" s="73"/>
    </row>
    <row r="63" spans="1:10" ht="12.75">
      <c r="A63" s="73"/>
      <c r="J63" s="73"/>
    </row>
    <row r="64" spans="1:10" ht="12.75">
      <c r="A64" s="73"/>
      <c r="B64" s="73"/>
      <c r="C64" s="73"/>
      <c r="D64" s="73"/>
      <c r="E64" s="73"/>
      <c r="F64" s="73"/>
      <c r="G64" s="73"/>
      <c r="H64" s="73"/>
      <c r="I64" s="73"/>
      <c r="J64" s="73"/>
    </row>
    <row r="65" ht="12.75">
      <c r="J65" s="123"/>
    </row>
    <row r="66" ht="12.75">
      <c r="J66" s="123"/>
    </row>
    <row r="67" ht="12.75">
      <c r="J67" s="123"/>
    </row>
    <row r="68" spans="6:10" ht="12.75">
      <c r="F68" s="164"/>
      <c r="J68" s="123"/>
    </row>
    <row r="69" spans="6:10" ht="12.75">
      <c r="F69" s="164"/>
      <c r="J69" s="123"/>
    </row>
    <row r="70" ht="12.75">
      <c r="J70" s="123"/>
    </row>
    <row r="71" ht="12.75">
      <c r="J71" s="123"/>
    </row>
    <row r="72" ht="12.75">
      <c r="J72" s="123"/>
    </row>
    <row r="73" ht="12.75">
      <c r="J73" s="123"/>
    </row>
    <row r="74" ht="12.75">
      <c r="J74" s="123"/>
    </row>
    <row r="75" ht="12.75">
      <c r="J75" s="123"/>
    </row>
    <row r="76" ht="12.75">
      <c r="J76" s="123"/>
    </row>
    <row r="77" ht="12.75">
      <c r="J77" s="123"/>
    </row>
    <row r="78" ht="12.75">
      <c r="J78" s="123"/>
    </row>
    <row r="79" ht="12.75">
      <c r="J79" s="123"/>
    </row>
    <row r="80" ht="12.75">
      <c r="J80" s="123"/>
    </row>
    <row r="81" ht="12.75">
      <c r="J81" s="123"/>
    </row>
  </sheetData>
  <mergeCells count="5">
    <mergeCell ref="E58:F58"/>
    <mergeCell ref="E7:F7"/>
    <mergeCell ref="C7:C8"/>
    <mergeCell ref="C3:F3"/>
    <mergeCell ref="C4:F4"/>
  </mergeCells>
  <printOptions horizontalCentered="1"/>
  <pageMargins left="0.64" right="0.275590551181102" top="1.09" bottom="0.984251968503937" header="0.511811023622047" footer="0.511811023622047"/>
  <pageSetup fitToHeight="1" fitToWidth="1" orientation="portrait" paperSize="9" scale="7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3">
    <pageSetUpPr fitToPage="1"/>
  </sheetPr>
  <dimension ref="A1:T66"/>
  <sheetViews>
    <sheetView workbookViewId="0" topLeftCell="I1">
      <selection activeCell="O44" sqref="O44"/>
    </sheetView>
  </sheetViews>
  <sheetFormatPr defaultColWidth="9.140625" defaultRowHeight="12.75"/>
  <cols>
    <col min="1" max="1" width="2.00390625" style="64" customWidth="1"/>
    <col min="2" max="2" width="15.140625" style="64" customWidth="1"/>
    <col min="3" max="3" width="48.8515625" style="64" customWidth="1"/>
    <col min="4" max="4" width="7.28125" style="64" customWidth="1"/>
    <col min="5" max="5" width="21.00390625" style="64" customWidth="1"/>
    <col min="6" max="6" width="20.8515625" style="64" customWidth="1"/>
    <col min="7" max="7" width="25.7109375" style="64" customWidth="1"/>
    <col min="8" max="8" width="4.7109375" style="64" customWidth="1"/>
    <col min="9" max="10" width="4.140625" style="64" customWidth="1"/>
    <col min="11" max="11" width="4.00390625" style="64" customWidth="1"/>
    <col min="12" max="12" width="3.57421875" style="64" customWidth="1"/>
    <col min="13" max="13" width="2.7109375" style="64" customWidth="1"/>
    <col min="14" max="14" width="3.28125" style="64" customWidth="1"/>
    <col min="15" max="15" width="73.57421875" style="64" customWidth="1"/>
    <col min="16" max="16" width="8.7109375" style="64" customWidth="1"/>
    <col min="17" max="17" width="32.140625" style="64" customWidth="1"/>
    <col min="18" max="18" width="29.28125" style="64" customWidth="1"/>
    <col min="19" max="19" width="4.7109375" style="64" customWidth="1"/>
    <col min="20" max="20" width="3.00390625" style="64" customWidth="1"/>
    <col min="21" max="16384" width="8.7109375" style="64" customWidth="1"/>
  </cols>
  <sheetData>
    <row r="1" spans="1:20" ht="12.75">
      <c r="A1" s="70"/>
      <c r="B1" s="70"/>
      <c r="C1" s="71"/>
      <c r="D1" s="72"/>
      <c r="E1" s="72"/>
      <c r="F1" s="72"/>
      <c r="G1" s="72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ht="12.75">
      <c r="A2" s="73"/>
      <c r="M2" s="73"/>
      <c r="T2" s="73"/>
    </row>
    <row r="3" spans="1:20" ht="12.75">
      <c r="A3" s="73"/>
      <c r="C3" s="232" t="s">
        <v>183</v>
      </c>
      <c r="D3" s="232"/>
      <c r="E3" s="232"/>
      <c r="F3" s="232"/>
      <c r="G3" s="232"/>
      <c r="L3" s="74"/>
      <c r="M3" s="73"/>
      <c r="T3" s="73"/>
    </row>
    <row r="4" spans="1:20" ht="12.75">
      <c r="A4" s="73"/>
      <c r="L4" s="74"/>
      <c r="M4" s="73"/>
      <c r="O4" s="75"/>
      <c r="P4" s="75"/>
      <c r="Q4" s="75"/>
      <c r="R4" s="75"/>
      <c r="T4" s="73"/>
    </row>
    <row r="5" spans="1:20" ht="13.5" thickBot="1">
      <c r="A5" s="73"/>
      <c r="C5" s="65" t="s">
        <v>4</v>
      </c>
      <c r="G5" s="66" t="s">
        <v>41</v>
      </c>
      <c r="L5" s="74"/>
      <c r="M5" s="73"/>
      <c r="O5" s="65" t="s">
        <v>4</v>
      </c>
      <c r="P5" s="75"/>
      <c r="Q5" s="75"/>
      <c r="R5" s="75"/>
      <c r="T5" s="73"/>
    </row>
    <row r="6" spans="1:20" ht="13.5" thickTop="1">
      <c r="A6" s="73"/>
      <c r="C6" s="230" t="s">
        <v>184</v>
      </c>
      <c r="D6" s="76" t="s">
        <v>63</v>
      </c>
      <c r="E6" s="233" t="s">
        <v>185</v>
      </c>
      <c r="F6" s="233"/>
      <c r="G6" s="235" t="s">
        <v>186</v>
      </c>
      <c r="L6" s="74"/>
      <c r="M6" s="73"/>
      <c r="O6" s="230" t="s">
        <v>217</v>
      </c>
      <c r="P6" s="76" t="s">
        <v>63</v>
      </c>
      <c r="Q6" s="233" t="s">
        <v>219</v>
      </c>
      <c r="R6" s="235" t="s">
        <v>220</v>
      </c>
      <c r="T6" s="73"/>
    </row>
    <row r="7" spans="1:20" ht="13.5" thickBot="1">
      <c r="A7" s="73"/>
      <c r="C7" s="231"/>
      <c r="D7" s="77" t="s">
        <v>64</v>
      </c>
      <c r="E7" s="234"/>
      <c r="F7" s="234"/>
      <c r="G7" s="236"/>
      <c r="L7" s="74"/>
      <c r="M7" s="73"/>
      <c r="O7" s="231"/>
      <c r="P7" s="77" t="s">
        <v>64</v>
      </c>
      <c r="Q7" s="234"/>
      <c r="R7" s="236"/>
      <c r="T7" s="73"/>
    </row>
    <row r="8" spans="1:20" ht="14.25" thickBot="1" thickTop="1">
      <c r="A8" s="73"/>
      <c r="C8" s="78" t="s">
        <v>2</v>
      </c>
      <c r="D8" s="79" t="s">
        <v>3</v>
      </c>
      <c r="E8" s="238">
        <v>1</v>
      </c>
      <c r="F8" s="239"/>
      <c r="G8" s="80">
        <v>2</v>
      </c>
      <c r="L8" s="74"/>
      <c r="M8" s="73"/>
      <c r="O8" s="78" t="s">
        <v>2</v>
      </c>
      <c r="P8" s="79" t="s">
        <v>3</v>
      </c>
      <c r="Q8" s="81">
        <v>1</v>
      </c>
      <c r="R8" s="69">
        <v>2</v>
      </c>
      <c r="T8" s="73"/>
    </row>
    <row r="9" spans="1:20" ht="14.25" thickBot="1" thickTop="1">
      <c r="A9" s="73"/>
      <c r="C9" s="82" t="s">
        <v>187</v>
      </c>
      <c r="D9" s="83">
        <v>101</v>
      </c>
      <c r="E9" s="240">
        <v>1</v>
      </c>
      <c r="F9" s="241"/>
      <c r="G9" s="84">
        <v>514785402</v>
      </c>
      <c r="L9" s="74"/>
      <c r="M9" s="73"/>
      <c r="O9" s="85" t="s">
        <v>218</v>
      </c>
      <c r="P9" s="86">
        <v>301</v>
      </c>
      <c r="Q9" s="87">
        <v>7006</v>
      </c>
      <c r="R9" s="88">
        <v>7841</v>
      </c>
      <c r="T9" s="73"/>
    </row>
    <row r="10" spans="1:20" ht="14.25" thickBot="1" thickTop="1">
      <c r="A10" s="73"/>
      <c r="C10" s="89" t="s">
        <v>188</v>
      </c>
      <c r="D10" s="90">
        <v>102</v>
      </c>
      <c r="E10" s="242">
        <v>0</v>
      </c>
      <c r="F10" s="243"/>
      <c r="G10" s="91"/>
      <c r="H10" s="64" t="str">
        <f>IF(AND(E9=0,E10=0),"OK",IF(AND(OR(E9&gt;0,E10&gt;0),(E9+E10=1)),"OK","Err"))</f>
        <v>OK</v>
      </c>
      <c r="L10" s="74"/>
      <c r="M10" s="73"/>
      <c r="O10" s="75"/>
      <c r="P10" s="75"/>
      <c r="Q10" s="75"/>
      <c r="R10" s="75"/>
      <c r="T10" s="73"/>
    </row>
    <row r="11" spans="1:20" ht="14.25" thickBot="1" thickTop="1">
      <c r="A11" s="73"/>
      <c r="C11" s="75"/>
      <c r="D11" s="75"/>
      <c r="E11" s="75"/>
      <c r="F11" s="75"/>
      <c r="G11" s="75"/>
      <c r="L11" s="74"/>
      <c r="M11" s="73"/>
      <c r="O11" s="75"/>
      <c r="P11" s="75"/>
      <c r="Q11" s="75"/>
      <c r="R11" s="75"/>
      <c r="T11" s="73"/>
    </row>
    <row r="12" spans="1:20" ht="14.25" thickBot="1" thickTop="1">
      <c r="A12" s="73"/>
      <c r="C12" s="75"/>
      <c r="D12" s="75"/>
      <c r="E12" s="75"/>
      <c r="F12" s="75"/>
      <c r="L12" s="74"/>
      <c r="M12" s="73"/>
      <c r="O12" s="246" t="s">
        <v>222</v>
      </c>
      <c r="P12" s="76" t="s">
        <v>63</v>
      </c>
      <c r="Q12" s="252" t="s">
        <v>186</v>
      </c>
      <c r="R12" s="253"/>
      <c r="T12" s="73"/>
    </row>
    <row r="13" spans="1:20" ht="14.25" thickBot="1" thickTop="1">
      <c r="A13" s="73"/>
      <c r="C13" s="230" t="s">
        <v>189</v>
      </c>
      <c r="D13" s="76" t="s">
        <v>63</v>
      </c>
      <c r="E13" s="92" t="s">
        <v>1</v>
      </c>
      <c r="F13" s="228" t="s">
        <v>190</v>
      </c>
      <c r="G13" s="229"/>
      <c r="L13" s="74"/>
      <c r="M13" s="73"/>
      <c r="O13" s="247"/>
      <c r="P13" s="77" t="s">
        <v>64</v>
      </c>
      <c r="Q13" s="254" t="s">
        <v>41</v>
      </c>
      <c r="R13" s="255"/>
      <c r="T13" s="73"/>
    </row>
    <row r="14" spans="1:20" ht="27" thickBot="1" thickTop="1">
      <c r="A14" s="73"/>
      <c r="C14" s="231"/>
      <c r="D14" s="77" t="s">
        <v>64</v>
      </c>
      <c r="E14" s="77" t="s">
        <v>22</v>
      </c>
      <c r="F14" s="93" t="s">
        <v>191</v>
      </c>
      <c r="G14" s="94" t="s">
        <v>192</v>
      </c>
      <c r="L14" s="74"/>
      <c r="M14" s="73"/>
      <c r="O14" s="130" t="s">
        <v>224</v>
      </c>
      <c r="P14" s="9" t="s">
        <v>5</v>
      </c>
      <c r="Q14" s="248">
        <f>1813631+2153731</f>
        <v>3967362</v>
      </c>
      <c r="R14" s="249"/>
      <c r="T14" s="73"/>
    </row>
    <row r="15" spans="1:20" ht="14.25" thickBot="1" thickTop="1">
      <c r="A15" s="73"/>
      <c r="C15" s="67" t="s">
        <v>2</v>
      </c>
      <c r="D15" s="81" t="s">
        <v>3</v>
      </c>
      <c r="E15" s="68">
        <v>1</v>
      </c>
      <c r="F15" s="68">
        <v>2</v>
      </c>
      <c r="G15" s="69">
        <v>3</v>
      </c>
      <c r="L15" s="74"/>
      <c r="M15" s="73"/>
      <c r="O15" s="221" t="s">
        <v>221</v>
      </c>
      <c r="P15" s="117" t="s">
        <v>6</v>
      </c>
      <c r="Q15" s="250">
        <v>0</v>
      </c>
      <c r="R15" s="251"/>
      <c r="T15" s="73"/>
    </row>
    <row r="16" spans="1:20" ht="26.25" thickTop="1">
      <c r="A16" s="73"/>
      <c r="C16" s="95" t="s">
        <v>193</v>
      </c>
      <c r="D16" s="212">
        <v>201</v>
      </c>
      <c r="E16" s="96"/>
      <c r="F16" s="96"/>
      <c r="G16" s="97"/>
      <c r="L16" s="74"/>
      <c r="M16" s="73"/>
      <c r="O16" s="128" t="s">
        <v>225</v>
      </c>
      <c r="P16" s="117" t="s">
        <v>7</v>
      </c>
      <c r="Q16" s="261">
        <v>120250180</v>
      </c>
      <c r="R16" s="262"/>
      <c r="T16" s="73"/>
    </row>
    <row r="17" spans="1:20" ht="12.75">
      <c r="A17" s="73"/>
      <c r="C17" s="98" t="s">
        <v>194</v>
      </c>
      <c r="D17" s="211"/>
      <c r="E17" s="100">
        <v>0</v>
      </c>
      <c r="F17" s="100">
        <v>0</v>
      </c>
      <c r="G17" s="84">
        <v>0</v>
      </c>
      <c r="H17" s="64" t="str">
        <f>IF(E17=F17+G17,"OK","Err")</f>
        <v>OK</v>
      </c>
      <c r="I17" s="64" t="str">
        <f>IF(E17=E19+E24+SUM(E30:E34)+E39+E41+E46,"OK","Err")</f>
        <v>OK</v>
      </c>
      <c r="J17" s="64" t="str">
        <f>IF(F17=F19+F24+SUM(F30:F34)+F39+F41+F46,"OK","Err")</f>
        <v>OK</v>
      </c>
      <c r="K17" s="64" t="str">
        <f>IF(G17=G19+G24+SUM(G30:G34)+G39+G41+G46,"OK","Err")</f>
        <v>OK</v>
      </c>
      <c r="L17" s="74"/>
      <c r="M17" s="73"/>
      <c r="O17" s="221" t="s">
        <v>221</v>
      </c>
      <c r="P17" s="117" t="s">
        <v>8</v>
      </c>
      <c r="Q17" s="267">
        <v>12025018</v>
      </c>
      <c r="R17" s="268"/>
      <c r="T17" s="73"/>
    </row>
    <row r="18" spans="1:20" ht="25.5">
      <c r="A18" s="73"/>
      <c r="C18" s="101" t="s">
        <v>195</v>
      </c>
      <c r="D18" s="244">
        <v>202</v>
      </c>
      <c r="E18" s="102"/>
      <c r="F18" s="102"/>
      <c r="G18" s="103"/>
      <c r="L18" s="74"/>
      <c r="M18" s="73"/>
      <c r="O18" s="128" t="s">
        <v>223</v>
      </c>
      <c r="P18" s="117" t="s">
        <v>9</v>
      </c>
      <c r="Q18" s="250">
        <v>0</v>
      </c>
      <c r="R18" s="251"/>
      <c r="T18" s="73"/>
    </row>
    <row r="19" spans="1:20" ht="13.5" thickBot="1">
      <c r="A19" s="73"/>
      <c r="C19" s="104" t="s">
        <v>190</v>
      </c>
      <c r="D19" s="211"/>
      <c r="E19" s="100">
        <v>0</v>
      </c>
      <c r="F19" s="100">
        <v>0</v>
      </c>
      <c r="G19" s="84">
        <v>0</v>
      </c>
      <c r="H19" s="64" t="str">
        <f>IF(E19=F19+G19,"OK","Err")</f>
        <v>OK</v>
      </c>
      <c r="I19" s="64" t="str">
        <f>IF(E19=SUM(E20:E22),"OK","Err")</f>
        <v>OK</v>
      </c>
      <c r="J19" s="64" t="str">
        <f>IF(F19=SUM(F20:F22),"OK","Err")</f>
        <v>OK</v>
      </c>
      <c r="K19" s="64" t="str">
        <f>IF(G19=SUM(G20:G22),"OK","Err")</f>
        <v>OK</v>
      </c>
      <c r="L19" s="74"/>
      <c r="M19" s="73"/>
      <c r="O19" s="222" t="s">
        <v>221</v>
      </c>
      <c r="P19" s="129" t="s">
        <v>10</v>
      </c>
      <c r="Q19" s="256">
        <v>0</v>
      </c>
      <c r="R19" s="257"/>
      <c r="T19" s="73"/>
    </row>
    <row r="20" spans="1:20" ht="13.5" thickTop="1">
      <c r="A20" s="73"/>
      <c r="C20" s="216" t="s">
        <v>196</v>
      </c>
      <c r="D20" s="99">
        <v>203</v>
      </c>
      <c r="E20" s="105">
        <v>0</v>
      </c>
      <c r="F20" s="105">
        <v>0</v>
      </c>
      <c r="G20" s="106">
        <v>0</v>
      </c>
      <c r="H20" s="64" t="str">
        <f>IF(E20=F20+G20,"OK","Err")</f>
        <v>OK</v>
      </c>
      <c r="L20" s="74"/>
      <c r="M20" s="73"/>
      <c r="T20" s="73"/>
    </row>
    <row r="21" spans="1:20" ht="13.5" thickBot="1">
      <c r="A21" s="73"/>
      <c r="C21" s="216" t="s">
        <v>197</v>
      </c>
      <c r="D21" s="99">
        <v>204</v>
      </c>
      <c r="E21" s="105">
        <v>0</v>
      </c>
      <c r="F21" s="105">
        <v>0</v>
      </c>
      <c r="G21" s="106">
        <v>0</v>
      </c>
      <c r="H21" s="64" t="str">
        <f>IF(E21=F21+G21,"OK","Err")</f>
        <v>OK</v>
      </c>
      <c r="L21" s="74"/>
      <c r="M21" s="73"/>
      <c r="O21" s="126"/>
      <c r="P21" s="127"/>
      <c r="Q21" s="260"/>
      <c r="R21" s="260"/>
      <c r="T21" s="73"/>
    </row>
    <row r="22" spans="1:20" ht="13.5" thickTop="1">
      <c r="A22" s="73"/>
      <c r="C22" s="217" t="s">
        <v>198</v>
      </c>
      <c r="D22" s="107">
        <v>205</v>
      </c>
      <c r="E22" s="105">
        <v>0</v>
      </c>
      <c r="F22" s="105">
        <v>0</v>
      </c>
      <c r="G22" s="106">
        <v>0</v>
      </c>
      <c r="H22" s="64" t="str">
        <f>IF(E22=F22+G22,"OK","Err")</f>
        <v>OK</v>
      </c>
      <c r="L22" s="74"/>
      <c r="M22" s="73"/>
      <c r="O22" s="154" t="s">
        <v>226</v>
      </c>
      <c r="P22" s="76" t="s">
        <v>63</v>
      </c>
      <c r="Q22" s="252" t="s">
        <v>186</v>
      </c>
      <c r="R22" s="253"/>
      <c r="T22" s="73"/>
    </row>
    <row r="23" spans="1:20" ht="26.25" customHeight="1" thickBot="1">
      <c r="A23" s="73"/>
      <c r="C23" s="108" t="s">
        <v>199</v>
      </c>
      <c r="D23" s="244">
        <v>206</v>
      </c>
      <c r="E23" s="102"/>
      <c r="F23" s="102"/>
      <c r="G23" s="103"/>
      <c r="L23" s="74"/>
      <c r="M23" s="73"/>
      <c r="O23" s="155"/>
      <c r="P23" s="77" t="s">
        <v>64</v>
      </c>
      <c r="Q23" s="265" t="s">
        <v>41</v>
      </c>
      <c r="R23" s="266"/>
      <c r="T23" s="73"/>
    </row>
    <row r="24" spans="1:20" ht="24.75" customHeight="1" thickBot="1" thickTop="1">
      <c r="A24" s="73"/>
      <c r="C24" s="109" t="s">
        <v>190</v>
      </c>
      <c r="D24" s="211"/>
      <c r="E24" s="100">
        <v>0</v>
      </c>
      <c r="F24" s="100">
        <v>0</v>
      </c>
      <c r="G24" s="84">
        <v>0</v>
      </c>
      <c r="H24" s="64" t="str">
        <f aca="true" t="shared" si="0" ref="H24:H39">IF(E24=F24+G24,"OK","Err")</f>
        <v>OK</v>
      </c>
      <c r="I24" s="64" t="str">
        <f>IF(E24=SUM(E25:E29),"OK","Err")</f>
        <v>OK</v>
      </c>
      <c r="J24" s="64" t="str">
        <f>IF(F24=SUM(F25:F29),"OK","Err")</f>
        <v>OK</v>
      </c>
      <c r="K24" s="64" t="str">
        <f>IF(G24=SUM(G25:G29),"OK","Err")</f>
        <v>OK</v>
      </c>
      <c r="L24" s="74"/>
      <c r="M24" s="73"/>
      <c r="O24" s="223" t="s">
        <v>227</v>
      </c>
      <c r="P24" s="176">
        <v>501</v>
      </c>
      <c r="Q24" s="263">
        <v>6923066</v>
      </c>
      <c r="R24" s="264"/>
      <c r="T24" s="73"/>
    </row>
    <row r="25" spans="1:20" ht="40.5" customHeight="1" thickTop="1">
      <c r="A25" s="73"/>
      <c r="C25" s="217" t="s">
        <v>200</v>
      </c>
      <c r="D25" s="107">
        <v>207</v>
      </c>
      <c r="E25" s="105">
        <v>0</v>
      </c>
      <c r="F25" s="105">
        <v>0</v>
      </c>
      <c r="G25" s="106">
        <v>0</v>
      </c>
      <c r="H25" s="64" t="str">
        <f t="shared" si="0"/>
        <v>OK</v>
      </c>
      <c r="L25" s="74"/>
      <c r="M25" s="73"/>
      <c r="T25" s="73"/>
    </row>
    <row r="26" spans="1:20" ht="13.5" thickBot="1">
      <c r="A26" s="73"/>
      <c r="C26" s="218" t="s">
        <v>201</v>
      </c>
      <c r="D26" s="107">
        <v>208</v>
      </c>
      <c r="E26" s="105">
        <v>0</v>
      </c>
      <c r="F26" s="105">
        <v>0</v>
      </c>
      <c r="G26" s="106">
        <v>0</v>
      </c>
      <c r="H26" s="64" t="str">
        <f t="shared" si="0"/>
        <v>OK</v>
      </c>
      <c r="L26" s="74"/>
      <c r="M26" s="73"/>
      <c r="T26" s="73"/>
    </row>
    <row r="27" spans="1:20" ht="13.5" thickTop="1">
      <c r="A27" s="73"/>
      <c r="C27" s="219" t="s">
        <v>202</v>
      </c>
      <c r="D27" s="107">
        <v>209</v>
      </c>
      <c r="E27" s="105">
        <v>0</v>
      </c>
      <c r="F27" s="105">
        <v>0</v>
      </c>
      <c r="G27" s="106">
        <v>0</v>
      </c>
      <c r="H27" s="64" t="str">
        <f t="shared" si="0"/>
        <v>OK</v>
      </c>
      <c r="L27" s="74"/>
      <c r="M27" s="73"/>
      <c r="O27" s="154" t="s">
        <v>228</v>
      </c>
      <c r="P27" s="76" t="s">
        <v>63</v>
      </c>
      <c r="Q27" s="252" t="s">
        <v>186</v>
      </c>
      <c r="R27" s="253"/>
      <c r="T27" s="73"/>
    </row>
    <row r="28" spans="1:20" ht="21" customHeight="1" thickBot="1">
      <c r="A28" s="73"/>
      <c r="C28" s="161" t="s">
        <v>203</v>
      </c>
      <c r="D28" s="107">
        <v>210</v>
      </c>
      <c r="E28" s="105">
        <v>0</v>
      </c>
      <c r="F28" s="105">
        <v>0</v>
      </c>
      <c r="G28" s="106">
        <v>0</v>
      </c>
      <c r="H28" s="64" t="str">
        <f t="shared" si="0"/>
        <v>OK</v>
      </c>
      <c r="L28" s="74"/>
      <c r="M28" s="73"/>
      <c r="O28" s="158"/>
      <c r="P28" s="77" t="s">
        <v>64</v>
      </c>
      <c r="Q28" s="258" t="s">
        <v>41</v>
      </c>
      <c r="R28" s="259"/>
      <c r="T28" s="73"/>
    </row>
    <row r="29" spans="1:20" ht="14.25" thickBot="1" thickTop="1">
      <c r="A29" s="73"/>
      <c r="C29" s="220" t="s">
        <v>204</v>
      </c>
      <c r="D29" s="107">
        <v>211</v>
      </c>
      <c r="E29" s="105">
        <v>0</v>
      </c>
      <c r="F29" s="105">
        <v>0</v>
      </c>
      <c r="G29" s="106">
        <v>0</v>
      </c>
      <c r="H29" s="64" t="str">
        <f t="shared" si="0"/>
        <v>OK</v>
      </c>
      <c r="L29" s="74"/>
      <c r="M29" s="73"/>
      <c r="O29" s="155"/>
      <c r="P29" s="156"/>
      <c r="Q29" s="233" t="s">
        <v>219</v>
      </c>
      <c r="R29" s="235" t="s">
        <v>220</v>
      </c>
      <c r="T29" s="73"/>
    </row>
    <row r="30" spans="1:20" ht="14.25" thickBot="1" thickTop="1">
      <c r="A30" s="73"/>
      <c r="C30" s="109" t="s">
        <v>205</v>
      </c>
      <c r="D30" s="107">
        <v>212</v>
      </c>
      <c r="E30" s="105">
        <v>0</v>
      </c>
      <c r="F30" s="105">
        <v>0</v>
      </c>
      <c r="G30" s="106">
        <v>0</v>
      </c>
      <c r="H30" s="64" t="str">
        <f t="shared" si="0"/>
        <v>OK</v>
      </c>
      <c r="L30" s="74"/>
      <c r="M30" s="73"/>
      <c r="O30" s="78" t="s">
        <v>2</v>
      </c>
      <c r="P30" s="79" t="s">
        <v>3</v>
      </c>
      <c r="Q30" s="234"/>
      <c r="R30" s="236"/>
      <c r="T30" s="73"/>
    </row>
    <row r="31" spans="1:20" ht="13.5" thickTop="1">
      <c r="A31" s="73"/>
      <c r="C31" s="110" t="s">
        <v>206</v>
      </c>
      <c r="D31" s="111">
        <v>213</v>
      </c>
      <c r="E31" s="105">
        <v>0</v>
      </c>
      <c r="F31" s="105">
        <v>0</v>
      </c>
      <c r="G31" s="106">
        <v>0</v>
      </c>
      <c r="H31" s="64" t="str">
        <f t="shared" si="0"/>
        <v>OK</v>
      </c>
      <c r="L31" s="74"/>
      <c r="M31" s="73"/>
      <c r="O31" s="149" t="s">
        <v>229</v>
      </c>
      <c r="P31" s="150">
        <v>601</v>
      </c>
      <c r="Q31" s="172">
        <v>0</v>
      </c>
      <c r="R31" s="173">
        <v>0</v>
      </c>
      <c r="T31" s="73"/>
    </row>
    <row r="32" spans="1:20" ht="12.75">
      <c r="A32" s="73"/>
      <c r="C32" s="112" t="s">
        <v>207</v>
      </c>
      <c r="D32" s="113">
        <v>214</v>
      </c>
      <c r="E32" s="105">
        <v>0</v>
      </c>
      <c r="F32" s="105">
        <v>0</v>
      </c>
      <c r="G32" s="106">
        <v>0</v>
      </c>
      <c r="H32" s="64" t="str">
        <f t="shared" si="0"/>
        <v>OK</v>
      </c>
      <c r="L32" s="74"/>
      <c r="M32" s="73"/>
      <c r="O32" s="151" t="s">
        <v>230</v>
      </c>
      <c r="P32" s="117">
        <v>602</v>
      </c>
      <c r="Q32" s="170">
        <v>0</v>
      </c>
      <c r="R32" s="171">
        <v>0</v>
      </c>
      <c r="T32" s="73"/>
    </row>
    <row r="33" spans="1:20" ht="28.5" customHeight="1" thickBot="1">
      <c r="A33" s="73"/>
      <c r="C33" s="109" t="s">
        <v>208</v>
      </c>
      <c r="D33" s="111">
        <v>215</v>
      </c>
      <c r="E33" s="105">
        <v>0</v>
      </c>
      <c r="F33" s="105">
        <v>0</v>
      </c>
      <c r="G33" s="106">
        <v>0</v>
      </c>
      <c r="H33" s="64" t="str">
        <f t="shared" si="0"/>
        <v>OK</v>
      </c>
      <c r="L33" s="74"/>
      <c r="M33" s="73"/>
      <c r="O33" s="152" t="s">
        <v>231</v>
      </c>
      <c r="P33" s="153">
        <v>603</v>
      </c>
      <c r="Q33" s="174">
        <v>0</v>
      </c>
      <c r="R33" s="175">
        <v>0</v>
      </c>
      <c r="T33" s="73"/>
    </row>
    <row r="34" spans="1:20" ht="26.25" thickTop="1">
      <c r="A34" s="73"/>
      <c r="C34" s="101" t="s">
        <v>209</v>
      </c>
      <c r="D34" s="114">
        <v>216</v>
      </c>
      <c r="E34" s="105">
        <v>0</v>
      </c>
      <c r="F34" s="105">
        <v>0</v>
      </c>
      <c r="G34" s="106">
        <v>0</v>
      </c>
      <c r="H34" s="64" t="str">
        <f t="shared" si="0"/>
        <v>OK</v>
      </c>
      <c r="I34" s="64" t="str">
        <f>IF(E34=SUM(E35:E38),"OK","Err")</f>
        <v>OK</v>
      </c>
      <c r="J34" s="64" t="str">
        <f>IF(F34=SUM(F35:F38),"OK","Err")</f>
        <v>OK</v>
      </c>
      <c r="K34" s="64" t="str">
        <f>IF(G34=SUM(G35:G38),"OK","Err")</f>
        <v>OK</v>
      </c>
      <c r="L34" s="74"/>
      <c r="M34" s="73"/>
      <c r="O34" s="160" t="s">
        <v>232</v>
      </c>
      <c r="P34" s="159"/>
      <c r="Q34" s="159"/>
      <c r="R34" s="159"/>
      <c r="T34" s="73"/>
    </row>
    <row r="35" spans="1:20" ht="25.5">
      <c r="A35" s="73"/>
      <c r="C35" s="216" t="s">
        <v>210</v>
      </c>
      <c r="D35" s="115">
        <v>217</v>
      </c>
      <c r="E35" s="105">
        <v>0</v>
      </c>
      <c r="F35" s="105">
        <v>0</v>
      </c>
      <c r="G35" s="106">
        <v>0</v>
      </c>
      <c r="H35" s="64" t="str">
        <f t="shared" si="0"/>
        <v>OK</v>
      </c>
      <c r="L35" s="74"/>
      <c r="M35" s="73"/>
      <c r="O35" s="157" t="s">
        <v>234</v>
      </c>
      <c r="P35" s="157"/>
      <c r="Q35" s="157"/>
      <c r="R35" s="157"/>
      <c r="T35" s="73"/>
    </row>
    <row r="36" spans="1:20" ht="38.25">
      <c r="A36" s="73"/>
      <c r="C36" s="216" t="s">
        <v>211</v>
      </c>
      <c r="D36" s="116">
        <v>218</v>
      </c>
      <c r="E36" s="105">
        <v>0</v>
      </c>
      <c r="F36" s="105">
        <v>0</v>
      </c>
      <c r="G36" s="106">
        <v>0</v>
      </c>
      <c r="H36" s="64" t="str">
        <f t="shared" si="0"/>
        <v>OK</v>
      </c>
      <c r="L36" s="74"/>
      <c r="M36" s="73"/>
      <c r="O36" s="157" t="s">
        <v>233</v>
      </c>
      <c r="P36" s="157"/>
      <c r="Q36" s="157"/>
      <c r="R36" s="157"/>
      <c r="T36" s="73"/>
    </row>
    <row r="37" spans="1:20" ht="12.75">
      <c r="A37" s="73"/>
      <c r="C37" s="216" t="s">
        <v>212</v>
      </c>
      <c r="D37" s="114">
        <v>219</v>
      </c>
      <c r="E37" s="105">
        <v>0</v>
      </c>
      <c r="F37" s="105">
        <v>0</v>
      </c>
      <c r="G37" s="106">
        <v>0</v>
      </c>
      <c r="H37" s="64" t="str">
        <f t="shared" si="0"/>
        <v>OK</v>
      </c>
      <c r="L37" s="74"/>
      <c r="M37" s="73"/>
      <c r="T37" s="73"/>
    </row>
    <row r="38" spans="1:20" ht="13.5" customHeight="1">
      <c r="A38" s="73"/>
      <c r="C38" s="217" t="s">
        <v>213</v>
      </c>
      <c r="D38" s="118">
        <v>220</v>
      </c>
      <c r="E38" s="105">
        <v>0</v>
      </c>
      <c r="F38" s="105">
        <v>0</v>
      </c>
      <c r="G38" s="106">
        <v>0</v>
      </c>
      <c r="H38" s="64" t="str">
        <f t="shared" si="0"/>
        <v>OK</v>
      </c>
      <c r="L38" s="74"/>
      <c r="M38" s="73"/>
      <c r="O38" s="4" t="s">
        <v>11</v>
      </c>
      <c r="P38" s="2"/>
      <c r="Q38" s="3" t="s">
        <v>137</v>
      </c>
      <c r="R38" s="3"/>
      <c r="T38" s="73"/>
    </row>
    <row r="39" spans="1:20" ht="12.75" customHeight="1">
      <c r="A39" s="73"/>
      <c r="C39" s="108" t="s">
        <v>214</v>
      </c>
      <c r="D39" s="162">
        <v>221</v>
      </c>
      <c r="E39" s="105">
        <v>0</v>
      </c>
      <c r="F39" s="105">
        <v>0</v>
      </c>
      <c r="G39" s="106">
        <v>0</v>
      </c>
      <c r="H39" s="64" t="str">
        <f t="shared" si="0"/>
        <v>OK</v>
      </c>
      <c r="L39" s="74"/>
      <c r="M39" s="73"/>
      <c r="O39" s="4" t="s">
        <v>138</v>
      </c>
      <c r="P39" s="2"/>
      <c r="Q39" s="3" t="s">
        <v>139</v>
      </c>
      <c r="R39" s="3"/>
      <c r="T39" s="73"/>
    </row>
    <row r="40" spans="1:20" ht="27" customHeight="1">
      <c r="A40" s="73"/>
      <c r="C40" s="108" t="s">
        <v>215</v>
      </c>
      <c r="D40" s="195" t="s">
        <v>42</v>
      </c>
      <c r="E40" s="102"/>
      <c r="F40" s="102"/>
      <c r="G40" s="103"/>
      <c r="L40" s="74"/>
      <c r="M40" s="73"/>
      <c r="O40" s="4" t="s">
        <v>140</v>
      </c>
      <c r="P40" s="2"/>
      <c r="Q40" s="3" t="s">
        <v>141</v>
      </c>
      <c r="R40" s="3"/>
      <c r="T40" s="73"/>
    </row>
    <row r="41" spans="1:20" ht="19.5" customHeight="1">
      <c r="A41" s="73"/>
      <c r="C41" s="109" t="s">
        <v>190</v>
      </c>
      <c r="D41" s="245"/>
      <c r="E41" s="100">
        <v>0</v>
      </c>
      <c r="F41" s="100">
        <v>0</v>
      </c>
      <c r="G41" s="84">
        <v>0</v>
      </c>
      <c r="H41" s="64" t="str">
        <f aca="true" t="shared" si="1" ref="H41:H46">IF(E41=F41+G41,"OK","Err")</f>
        <v>OK</v>
      </c>
      <c r="I41" s="64" t="str">
        <f>IF(E41=SUM(E42:E45),"OK","Err")</f>
        <v>OK</v>
      </c>
      <c r="J41" s="64" t="str">
        <f>IF(F41=SUM(F42:F45),"OK","Err")</f>
        <v>OK</v>
      </c>
      <c r="K41" s="64" t="str">
        <f>IF(G41=SUM(G42:G45),"OK","Err")</f>
        <v>OK</v>
      </c>
      <c r="L41" s="74"/>
      <c r="M41" s="73"/>
      <c r="O41" s="4" t="s">
        <v>142</v>
      </c>
      <c r="P41" s="2"/>
      <c r="Q41" s="3" t="s">
        <v>143</v>
      </c>
      <c r="R41" s="3"/>
      <c r="T41" s="73"/>
    </row>
    <row r="42" spans="1:20" ht="27" customHeight="1">
      <c r="A42" s="73"/>
      <c r="C42" s="216" t="s">
        <v>210</v>
      </c>
      <c r="D42" s="118" t="s">
        <v>43</v>
      </c>
      <c r="E42" s="105">
        <v>0</v>
      </c>
      <c r="F42" s="105">
        <v>0</v>
      </c>
      <c r="G42" s="106">
        <v>0</v>
      </c>
      <c r="H42" s="64" t="str">
        <f t="shared" si="1"/>
        <v>OK</v>
      </c>
      <c r="L42" s="74"/>
      <c r="M42" s="73"/>
      <c r="T42" s="73"/>
    </row>
    <row r="43" spans="1:20" ht="19.5" customHeight="1">
      <c r="A43" s="73"/>
      <c r="C43" s="216" t="s">
        <v>211</v>
      </c>
      <c r="D43" s="119" t="s">
        <v>44</v>
      </c>
      <c r="E43" s="105">
        <v>0</v>
      </c>
      <c r="F43" s="105">
        <v>0</v>
      </c>
      <c r="G43" s="106">
        <v>0</v>
      </c>
      <c r="H43" s="64" t="str">
        <f t="shared" si="1"/>
        <v>OK</v>
      </c>
      <c r="L43" s="74"/>
      <c r="M43" s="73"/>
      <c r="O43" s="66" t="s">
        <v>48</v>
      </c>
      <c r="Q43" s="237" t="s">
        <v>49</v>
      </c>
      <c r="R43" s="237"/>
      <c r="T43" s="73"/>
    </row>
    <row r="44" spans="1:20" ht="19.5" customHeight="1">
      <c r="A44" s="73"/>
      <c r="C44" s="216" t="s">
        <v>212</v>
      </c>
      <c r="D44" s="111" t="s">
        <v>45</v>
      </c>
      <c r="E44" s="105">
        <v>0</v>
      </c>
      <c r="F44" s="105">
        <v>0</v>
      </c>
      <c r="G44" s="106">
        <v>0</v>
      </c>
      <c r="H44" s="64" t="str">
        <f t="shared" si="1"/>
        <v>OK</v>
      </c>
      <c r="L44" s="74"/>
      <c r="M44" s="73"/>
      <c r="T44" s="73"/>
    </row>
    <row r="45" spans="1:20" ht="12.75" customHeight="1">
      <c r="A45" s="73"/>
      <c r="C45" s="217" t="s">
        <v>213</v>
      </c>
      <c r="D45" s="119" t="s">
        <v>46</v>
      </c>
      <c r="E45" s="105">
        <v>0</v>
      </c>
      <c r="F45" s="105">
        <v>0</v>
      </c>
      <c r="G45" s="106">
        <v>0</v>
      </c>
      <c r="H45" s="64" t="str">
        <f t="shared" si="1"/>
        <v>OK</v>
      </c>
      <c r="L45" s="74"/>
      <c r="M45" s="73"/>
      <c r="T45" s="73"/>
    </row>
    <row r="46" spans="1:20" ht="13.5" customHeight="1" thickBot="1">
      <c r="A46" s="73"/>
      <c r="C46" s="120" t="s">
        <v>216</v>
      </c>
      <c r="D46" s="121" t="s">
        <v>47</v>
      </c>
      <c r="E46" s="122">
        <v>0</v>
      </c>
      <c r="F46" s="122">
        <v>0</v>
      </c>
      <c r="G46" s="91">
        <v>0</v>
      </c>
      <c r="H46" s="64" t="str">
        <f t="shared" si="1"/>
        <v>OK</v>
      </c>
      <c r="L46" s="74"/>
      <c r="M46" s="73"/>
      <c r="T46" s="73"/>
    </row>
    <row r="47" spans="1:20" ht="23.25" customHeight="1" thickTop="1">
      <c r="A47" s="73"/>
      <c r="C47" s="75"/>
      <c r="D47" s="75"/>
      <c r="E47" s="75"/>
      <c r="F47" s="75"/>
      <c r="G47" s="75"/>
      <c r="L47" s="74"/>
      <c r="M47" s="73"/>
      <c r="T47" s="73"/>
    </row>
    <row r="48" spans="1:20" ht="23.25" customHeight="1">
      <c r="A48" s="73"/>
      <c r="C48" s="75"/>
      <c r="D48" s="75"/>
      <c r="E48" s="75"/>
      <c r="F48" s="75"/>
      <c r="G48" s="75"/>
      <c r="L48" s="74"/>
      <c r="M48" s="73"/>
      <c r="T48" s="73"/>
    </row>
    <row r="49" spans="1:20" ht="23.25" customHeight="1">
      <c r="A49" s="73"/>
      <c r="C49" s="75"/>
      <c r="D49" s="75"/>
      <c r="E49" s="75"/>
      <c r="F49" s="75"/>
      <c r="G49" s="75"/>
      <c r="L49" s="74"/>
      <c r="M49" s="73"/>
      <c r="T49" s="73"/>
    </row>
    <row r="50" spans="1:20" ht="12.75">
      <c r="A50" s="73"/>
      <c r="L50" s="74"/>
      <c r="M50" s="73"/>
      <c r="T50" s="73"/>
    </row>
    <row r="51" spans="1:20" ht="12.75">
      <c r="A51" s="73"/>
      <c r="M51" s="73"/>
      <c r="T51" s="73"/>
    </row>
    <row r="52" spans="1:20" ht="12.7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</row>
    <row r="60" ht="12.75">
      <c r="M60" s="123"/>
    </row>
    <row r="61" ht="12.75">
      <c r="M61" s="123"/>
    </row>
    <row r="62" ht="12.75">
      <c r="M62" s="123"/>
    </row>
    <row r="63" ht="12.75">
      <c r="M63" s="123"/>
    </row>
    <row r="64" ht="12.75">
      <c r="M64" s="123"/>
    </row>
    <row r="65" ht="12.75">
      <c r="M65" s="123"/>
    </row>
    <row r="66" ht="12.75">
      <c r="M66" s="123"/>
    </row>
  </sheetData>
  <mergeCells count="34">
    <mergeCell ref="Q16:R16"/>
    <mergeCell ref="Q24:R24"/>
    <mergeCell ref="Q23:R23"/>
    <mergeCell ref="Q22:R22"/>
    <mergeCell ref="Q17:R17"/>
    <mergeCell ref="Q18:R18"/>
    <mergeCell ref="Q19:R19"/>
    <mergeCell ref="Q27:R27"/>
    <mergeCell ref="Q28:R28"/>
    <mergeCell ref="Q21:R21"/>
    <mergeCell ref="R6:R7"/>
    <mergeCell ref="O12:O13"/>
    <mergeCell ref="Q14:R14"/>
    <mergeCell ref="Q15:R15"/>
    <mergeCell ref="Q12:R12"/>
    <mergeCell ref="Q13:R13"/>
    <mergeCell ref="D18:D19"/>
    <mergeCell ref="D23:D24"/>
    <mergeCell ref="D16:D17"/>
    <mergeCell ref="D40:D41"/>
    <mergeCell ref="E8:F8"/>
    <mergeCell ref="E9:F9"/>
    <mergeCell ref="E10:F10"/>
    <mergeCell ref="C6:C7"/>
    <mergeCell ref="Q29:Q30"/>
    <mergeCell ref="R29:R30"/>
    <mergeCell ref="Q43:R43"/>
    <mergeCell ref="C3:G3"/>
    <mergeCell ref="O6:O7"/>
    <mergeCell ref="Q6:Q7"/>
    <mergeCell ref="C13:C14"/>
    <mergeCell ref="F13:G13"/>
    <mergeCell ref="E6:F7"/>
    <mergeCell ref="G6:G7"/>
  </mergeCells>
  <printOptions horizontalCentered="1"/>
  <pageMargins left="0.64" right="0.275590551181102" top="1.09" bottom="0.984251968503937" header="0.511811023622047" footer="0.511811023622047"/>
  <pageSetup fitToHeight="1" fitToWidth="1" orientation="portrait" paperSize="9" scale="6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Macsuta Magdalena</dc:creator>
  <cp:keywords/>
  <dc:description/>
  <cp:lastModifiedBy>BRD</cp:lastModifiedBy>
  <cp:lastPrinted>2008-08-04T12:55:19Z</cp:lastPrinted>
  <dcterms:created xsi:type="dcterms:W3CDTF">2003-02-09T05:37:31Z</dcterms:created>
  <dcterms:modified xsi:type="dcterms:W3CDTF">2008-08-11T14:14:28Z</dcterms:modified>
  <cp:category/>
  <cp:version/>
  <cp:contentType/>
  <cp:contentStatus/>
</cp:coreProperties>
</file>